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D43" i="5" l="1"/>
  <c r="C43" i="5"/>
  <c r="E37" i="5"/>
  <c r="E36" i="5"/>
  <c r="E35" i="5"/>
  <c r="E34" i="5"/>
  <c r="E33" i="5"/>
  <c r="E32" i="5"/>
  <c r="E31" i="5"/>
  <c r="E30" i="5"/>
  <c r="E29" i="5"/>
  <c r="E28" i="5"/>
  <c r="E27" i="5"/>
  <c r="D27" i="5"/>
  <c r="E26" i="5"/>
  <c r="E25" i="5"/>
  <c r="E24" i="5"/>
  <c r="E43" i="5" s="1"/>
  <c r="E23" i="5"/>
  <c r="D21" i="5"/>
  <c r="D45" i="5" s="1"/>
  <c r="C21" i="5"/>
  <c r="C44" i="5" s="1"/>
  <c r="E17" i="5"/>
  <c r="E16" i="5"/>
  <c r="E15" i="5"/>
  <c r="E14" i="5"/>
  <c r="E13" i="5"/>
  <c r="E12" i="5"/>
  <c r="E11" i="5"/>
  <c r="E10" i="5"/>
  <c r="E21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5" i="4"/>
  <c r="E14" i="4"/>
  <c r="E13" i="4"/>
  <c r="E11" i="4"/>
  <c r="E16" i="4" s="1"/>
  <c r="E10" i="4"/>
  <c r="A5" i="4"/>
  <c r="D52" i="3"/>
  <c r="C52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52" i="3" s="1"/>
  <c r="D20" i="3"/>
  <c r="D54" i="3" s="1"/>
  <c r="C20" i="3"/>
  <c r="C53" i="3" s="1"/>
  <c r="E17" i="3"/>
  <c r="E16" i="3"/>
  <c r="E15" i="3"/>
  <c r="E14" i="3"/>
  <c r="E13" i="3"/>
  <c r="E12" i="3"/>
  <c r="E11" i="3"/>
  <c r="E20" i="3" s="1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D49" i="1" s="1"/>
  <c r="C24" i="1"/>
  <c r="F24" i="1" s="1"/>
  <c r="F22" i="1"/>
  <c r="F21" i="1"/>
  <c r="F20" i="1"/>
  <c r="C19" i="1"/>
  <c r="F19" i="1" s="1"/>
  <c r="F14" i="1"/>
  <c r="F13" i="1"/>
  <c r="F12" i="1"/>
  <c r="F11" i="1"/>
  <c r="F37" i="1" l="1"/>
  <c r="F35" i="1"/>
  <c r="C37" i="1"/>
  <c r="F44" i="1"/>
  <c r="C44" i="1"/>
  <c r="C47" i="1" s="1"/>
  <c r="C49" i="1"/>
  <c r="F34" i="1"/>
  <c r="F47" i="1" l="1"/>
  <c r="F49" i="1" s="1"/>
</calcChain>
</file>

<file path=xl/sharedStrings.xml><?xml version="1.0" encoding="utf-8"?>
<sst xmlns="http://schemas.openxmlformats.org/spreadsheetml/2006/main" count="242" uniqueCount="188">
  <si>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</si>
  <si>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</si>
  <si>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</si>
  <si>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</si>
  <si>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</si>
  <si>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</si>
  <si>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</si>
  <si>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</si>
  <si>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</si>
  <si>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</si>
  <si>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</si>
  <si>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</si>
  <si>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</si>
  <si>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</si>
  <si>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</si>
  <si>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</si>
  <si>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</si>
  <si>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</si>
  <si>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</si>
  <si>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</si>
  <si>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</si>
  <si>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</si>
  <si>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</si>
  <si>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</si>
  <si>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</si>
  <si>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</si>
  <si>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</si>
  <si>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</si>
  <si>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</si>
  <si>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</si>
  <si>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</si>
  <si>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</si>
  <si>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</si>
  <si>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</si>
  <si>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</si>
  <si>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</si>
  <si>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</si>
  <si>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</si>
  <si>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</si>
  <si>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</si>
  <si>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</si>
  <si>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71-0000-1960-696520-48860</t>
  </si>
  <si>
    <t>Int Incm : AS-Operating Reven</t>
  </si>
  <si>
    <t>71-0000-1960-696520-48861</t>
  </si>
  <si>
    <t>Unreal Gain/(Loss) : AS-Opera</t>
  </si>
  <si>
    <t>Other Stu Fees &amp; Charges : AS</t>
  </si>
  <si>
    <t>71-0000-1960-696529-48891</t>
  </si>
  <si>
    <t>Other  : AS-Other : Stdnt Dev</t>
  </si>
  <si>
    <t>Expenditures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</si>
  <si>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</si>
  <si>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</si>
  <si>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</si>
  <si>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</si>
  <si>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</si>
  <si>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</si>
  <si>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</si>
  <si>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</si>
  <si>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</si>
  <si>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</si>
  <si>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</si>
  <si>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</si>
  <si>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</si>
  <si>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</si>
  <si>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</si>
  <si>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</si>
  <si>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</si>
  <si>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</si>
  <si>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</si>
  <si>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</si>
  <si>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</si>
  <si>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</si>
  <si>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</si>
  <si>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</si>
  <si>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</si>
  <si>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</si>
  <si>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</si>
  <si>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71-0000-1960-696532-55991</t>
  </si>
  <si>
    <t>71-0000-1960-696534-55991</t>
  </si>
  <si>
    <t>Other-Unrest : AS-Leadership</t>
  </si>
  <si>
    <t>71-0000-1960-696540-55991</t>
  </si>
  <si>
    <t>Other-Unrest : AS-Activity Fe</t>
  </si>
  <si>
    <t>Equipment&lt;$5K : AS-Capital Ou</t>
  </si>
  <si>
    <t>Estimated Deficit</t>
  </si>
  <si>
    <t>Student Representative Fee</t>
  </si>
  <si>
    <t>Adjusted Budget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</si>
  <si>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</si>
  <si>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</si>
  <si>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</si>
  <si>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</si>
  <si>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</si>
  <si>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</si>
  <si>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</si>
  <si>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</si>
  <si>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</si>
  <si>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</si>
  <si>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</si>
  <si>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</si>
  <si>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</si>
  <si>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</si>
  <si>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</si>
  <si>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</si>
  <si>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</si>
  <si>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</si>
  <si>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</si>
  <si>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</si>
  <si>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</si>
  <si>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</si>
  <si>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</si>
  <si>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</si>
  <si>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</si>
  <si>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</si>
  <si>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</si>
  <si>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</si>
  <si>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</si>
  <si>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</si>
  <si>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</si>
  <si>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</si>
  <si>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</si>
  <si>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</si>
  <si>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</si>
  <si>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</si>
  <si>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</si>
  <si>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</si>
  <si>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</si>
  <si>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</si>
  <si>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</si>
  <si>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</si>
  <si>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</si>
  <si>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</si>
  <si>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</si>
  <si>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</si>
  <si>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</si>
  <si>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</si>
  <si>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</si>
  <si>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</si>
  <si>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</si>
  <si>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</si>
  <si>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Equipment&gt;$5K : AS-Capital Ou</t>
  </si>
  <si>
    <t>73-0000-1960-696530-52360</t>
  </si>
  <si>
    <t>NonInstruc-OT</t>
  </si>
  <si>
    <t>71-0000-1960-696530-48981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</si>
  <si>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</si>
  <si>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</si>
  <si>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</si>
  <si>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</si>
  <si>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</si>
  <si>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</si>
  <si>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</si>
  <si>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</si>
  <si>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</si>
  <si>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</si>
  <si>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</si>
  <si>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</si>
  <si>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</si>
  <si>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</si>
  <si>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</si>
  <si>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</si>
  <si>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71-0000-1960-696530-54463</t>
  </si>
  <si>
    <t>NonInstruc-Subscriptions</t>
  </si>
  <si>
    <t>71-0000-1960-696536-55991</t>
  </si>
  <si>
    <t>Other Unrest " Awards</t>
  </si>
  <si>
    <t>71-0000-1960-696530-55991</t>
  </si>
  <si>
    <t>Other : Oper Activities</t>
  </si>
  <si>
    <t>73-9210-1960-696530-56400</t>
  </si>
  <si>
    <t>July 2017</t>
  </si>
  <si>
    <t>71-0000-1960-696530-48885</t>
  </si>
  <si>
    <t>71-0000-1960-693530-55771</t>
  </si>
  <si>
    <t>Rentals-Equipment</t>
  </si>
  <si>
    <t>71-0000-1960-696530-55440</t>
  </si>
  <si>
    <t>Services-Adertising</t>
  </si>
  <si>
    <t>Other -Urnest</t>
  </si>
  <si>
    <t>71-0000-1960-696530-56400</t>
  </si>
  <si>
    <t>71-0000-1960-696532-54431</t>
  </si>
  <si>
    <t>NonInstruc-Supplies : Club Develop.</t>
  </si>
  <si>
    <t>71-0000-1960-696546-54464</t>
  </si>
  <si>
    <t xml:space="preserve">NonInstruc-Food/Hospitality </t>
  </si>
  <si>
    <t>72-0000-1960-696530-48860</t>
  </si>
  <si>
    <t>72-0000-1960-696530-48861</t>
  </si>
  <si>
    <t>72-0000-1960-696530-48884</t>
  </si>
  <si>
    <t>73-0000-1960-696530-48860</t>
  </si>
  <si>
    <t>73-0000-1960-696530-48861</t>
  </si>
  <si>
    <t>73-0000-1960-696530-48883</t>
  </si>
  <si>
    <t>73-0000-1960-696530-56400</t>
  </si>
  <si>
    <t>73-0000-1960-696530-56450</t>
  </si>
  <si>
    <t>73-9210-1960-696530-56270</t>
  </si>
  <si>
    <t>Student Center East Medern: Build</t>
  </si>
  <si>
    <t>Student Center East Medern: Equip</t>
  </si>
  <si>
    <t>73-9210-1960-696530-56450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</si>
</sst>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  <font>
      <sz val="10"/>
      <color rgb="FF3C3C3D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3" fillId="2" borderId="0" xfId="0" applyNumberFormat="1" applyFont="1" applyFill="1" applyAlignment="1"/>
    <xf numFmtId="0" fontId="3" fillId="0" borderId="0" xfId="0" applyFo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17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-17-18/ASMJC-Financial%20Statements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7BS"/>
      <sheetName val="Jul17IS"/>
      <sheetName val="Jul17-BVA-71"/>
      <sheetName val="Jul17-BVA-72"/>
      <sheetName val="Jul17-BVA-73"/>
      <sheetName val="Aug17BS"/>
      <sheetName val="Aug17IS"/>
      <sheetName val="Aug17-BVA-71"/>
      <sheetName val="Aug17-BVA-72"/>
      <sheetName val="Aug17-BVA-73"/>
      <sheetName val="Sep17BS"/>
      <sheetName val="Sep17IS"/>
      <sheetName val="Sept17-BVA-71"/>
      <sheetName val="Sept17-BVA-72"/>
      <sheetName val="Sept17-BVA-73"/>
      <sheetName val="Oct17BS"/>
      <sheetName val="Oct17IS"/>
      <sheetName val="Oct17-BVA-71"/>
      <sheetName val="Oct17-BVA-72"/>
      <sheetName val="Oct17-BVA-73"/>
      <sheetName val="Nov17BS"/>
      <sheetName val="Nov17IS"/>
      <sheetName val="Nov17-BVA-71"/>
      <sheetName val="Nov17-BVA-72"/>
      <sheetName val="Nov17-BVA-73"/>
      <sheetName val="Dec17BS"/>
      <sheetName val="Dec17IS"/>
      <sheetName val="Dec17-BVA-71"/>
      <sheetName val="Dec17-BVA-72"/>
      <sheetName val="Dec17-BVA-73"/>
      <sheetName val="Jan18BS"/>
      <sheetName val="Jan18IS"/>
      <sheetName val="Jan18-BVA-71"/>
      <sheetName val="Jan18-BVA-72"/>
      <sheetName val="Jan18BVA-73"/>
      <sheetName val="Feb18BS"/>
      <sheetName val="Feb18IS"/>
      <sheetName val="Feb18-BVA-71"/>
      <sheetName val="Feb18-BVA-72"/>
      <sheetName val="Feb18-BVA-73"/>
      <sheetName val="Mar18BS"/>
      <sheetName val="Mar18IS"/>
      <sheetName val="Mar18-BVA-71"/>
      <sheetName val="Mar 18-BVA-72"/>
      <sheetName val="Mar 18-BVA-73"/>
      <sheetName val="Apr18BS"/>
      <sheetName val="Apr18IS"/>
      <sheetName val="Apr18-BVA-71"/>
      <sheetName val="Apr18-BVA-72"/>
      <sheetName val="Apr18-BVA-73"/>
      <sheetName val="May18BS"/>
      <sheetName val="May18IS"/>
      <sheetName val="May18-BVA-71"/>
      <sheetName val="May18-BVA-72"/>
      <sheetName val="May18-BVA-73"/>
      <sheetName val="Jun18BS"/>
      <sheetName val="Jun18IS"/>
      <sheetName val="Jun18-BVA-71"/>
      <sheetName val="Jun18-BVA-72"/>
      <sheetName val="Jun18-BVA-73"/>
      <sheetName val="Sheet1"/>
    </sheetNames>
    <sheetDataSet>
      <sheetData sheetId="0">
        <row r="4">
          <cell r="A4" t="str">
            <v>July 2017</v>
          </cell>
        </row>
      </sheetData>
      <sheetData sheetId="1">
        <row r="12">
          <cell r="B12">
            <v>15477.179999999998</v>
          </cell>
        </row>
        <row r="20">
          <cell r="B20">
            <v>4902.04</v>
          </cell>
        </row>
        <row r="28">
          <cell r="B28">
            <v>4674.58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4" t="s">
        <v>0</v>
      </c>
      <c r="B1" s="64"/>
      <c r="C1" s="65"/>
      <c r="D1" s="65"/>
      <c r="E1" s="65"/>
      <c r="F1" s="65"/>
    </row>
    <row r="2" spans="1:23" ht="15" x14ac:dyDescent="0.25">
      <c r="A2" s="66" t="s">
        <v>1</v>
      </c>
      <c r="B2" s="66"/>
      <c r="C2" s="67"/>
      <c r="D2" s="67"/>
      <c r="E2" s="67"/>
      <c r="F2" s="67"/>
    </row>
    <row r="3" spans="1:23" ht="15" x14ac:dyDescent="0.25">
      <c r="A3" s="66" t="s">
        <v>2</v>
      </c>
      <c r="B3" s="66"/>
      <c r="C3" s="67"/>
      <c r="D3" s="67"/>
      <c r="E3" s="67"/>
      <c r="F3" s="67"/>
    </row>
    <row r="4" spans="1:23" ht="15" x14ac:dyDescent="0.25">
      <c r="A4" s="68" t="s">
        <v>164</v>
      </c>
      <c r="B4" s="68"/>
      <c r="C4" s="67"/>
      <c r="D4" s="67"/>
      <c r="E4" s="67"/>
      <c r="F4" s="67"/>
      <c r="H4" s="51"/>
    </row>
    <row r="5" spans="1:23" ht="13.8" thickBot="1" x14ac:dyDescent="0.3">
      <c r="A5" s="56"/>
      <c r="B5" s="57"/>
      <c r="C5" s="57"/>
      <c r="D5" s="57"/>
      <c r="E5" s="57"/>
      <c r="F5" s="57"/>
    </row>
    <row r="6" spans="1:23" ht="15" x14ac:dyDescent="0.25">
      <c r="A6" s="8"/>
      <c r="B6" s="58" t="s">
        <v>31</v>
      </c>
      <c r="C6" s="59"/>
      <c r="D6" s="9" t="s">
        <v>3</v>
      </c>
      <c r="E6" s="10" t="s">
        <v>3</v>
      </c>
      <c r="F6" s="62" t="s">
        <v>4</v>
      </c>
      <c r="G6" s="47"/>
      <c r="H6" s="47"/>
      <c r="I6" s="47"/>
      <c r="J6" s="47"/>
      <c r="S6" s="47"/>
      <c r="T6" s="47"/>
    </row>
    <row r="7" spans="1:23" ht="15.6" thickBot="1" x14ac:dyDescent="0.3">
      <c r="A7" s="11"/>
      <c r="B7" s="60"/>
      <c r="C7" s="61"/>
      <c r="D7" s="12">
        <v>72</v>
      </c>
      <c r="E7" s="13">
        <v>73</v>
      </c>
      <c r="F7" s="63"/>
      <c r="G7" s="14"/>
      <c r="H7" s="14"/>
      <c r="I7" s="14"/>
      <c r="J7" s="14"/>
      <c r="S7" s="14"/>
      <c r="T7" s="14"/>
      <c r="U7" s="47"/>
      <c r="V7" s="47"/>
      <c r="W7" s="47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143</v>
      </c>
      <c r="C11" s="5">
        <v>22825.19</v>
      </c>
      <c r="D11" s="5">
        <v>4716.05</v>
      </c>
      <c r="E11" s="5">
        <v>3892.93</v>
      </c>
      <c r="F11" s="5">
        <f>+C11+D11+E11</f>
        <v>31434.17</v>
      </c>
      <c r="G11" s="42"/>
    </row>
    <row r="12" spans="1:23" ht="14.25" customHeight="1" x14ac:dyDescent="0.35">
      <c r="A12" s="4" t="s">
        <v>144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84010.880000000005</v>
      </c>
      <c r="F13" s="5">
        <f t="shared" ref="F13:F22" si="0">+C13+D13+E13</f>
        <v>84010.880000000005</v>
      </c>
    </row>
    <row r="14" spans="1:23" ht="14.25" customHeight="1" x14ac:dyDescent="0.25">
      <c r="A14" s="4" t="s">
        <v>7</v>
      </c>
      <c r="C14" s="5">
        <v>121687.03999999999</v>
      </c>
      <c r="F14" s="5">
        <f>+C14+D14+E14</f>
        <v>121687.03999999999</v>
      </c>
    </row>
    <row r="15" spans="1:23" ht="14.25" customHeight="1" x14ac:dyDescent="0.25">
      <c r="A15" s="16" t="s">
        <v>8</v>
      </c>
      <c r="B15" s="17">
        <v>74660.09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53860.85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857972.88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807.46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145</v>
      </c>
      <c r="C19" s="5">
        <f>+B15+B16+B17+B18-E19-D19</f>
        <v>104563.44</v>
      </c>
      <c r="D19" s="5">
        <v>238305.2</v>
      </c>
      <c r="E19" s="5">
        <v>644432.64000000001</v>
      </c>
      <c r="F19" s="5">
        <f t="shared" si="0"/>
        <v>987301.28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1251.44</v>
      </c>
      <c r="F20" s="5">
        <f t="shared" si="0"/>
        <v>1251.44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146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147</v>
      </c>
      <c r="C22" s="5">
        <v>1561.51</v>
      </c>
      <c r="F22" s="5">
        <f t="shared" si="0"/>
        <v>1561.51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335899.5</v>
      </c>
      <c r="D24" s="19">
        <f>SUM(D11:D23)</f>
        <v>243021.25</v>
      </c>
      <c r="E24" s="19">
        <f>SUM(E11:E23)</f>
        <v>648325.57000000007</v>
      </c>
      <c r="F24" s="19">
        <f>+C24+D24+E24</f>
        <v>1227246.32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148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149</v>
      </c>
      <c r="F29" s="5">
        <f t="shared" si="1"/>
        <v>0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1277.76</v>
      </c>
      <c r="F30" s="5">
        <f t="shared" si="1"/>
        <v>1277.76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F31" s="5">
        <f t="shared" si="1"/>
        <v>0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150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151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155975.51-C34-C30</f>
        <v>150752.24</v>
      </c>
      <c r="F35" s="5">
        <f t="shared" si="1"/>
        <v>150752.24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155975.50999999998</v>
      </c>
      <c r="D37" s="19">
        <f>SUM(D28:D36)</f>
        <v>0</v>
      </c>
      <c r="E37" s="19">
        <f>SUM(E28:E36)</f>
        <v>0</v>
      </c>
      <c r="F37" s="19">
        <f>SUM(F28:F36)</f>
        <v>155975.50999999998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99585.94+180544.7-25658.82-110-69422.61-95824.41+75332.01</f>
        <v>164446.81</v>
      </c>
      <c r="D41" s="5">
        <f>117171.8+163118.92+14329.21+7526.96-43965.71-20061.97</f>
        <v>238119.21000000008</v>
      </c>
      <c r="E41" s="5">
        <f>298165.42+224182.28+92107.58+44133.32+13184.64-28122.25</f>
        <v>643650.98999999987</v>
      </c>
      <c r="F41" s="5">
        <f>+C41+D41+E41</f>
        <v>1046217.01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+[1]Jul17IS!B12</f>
        <v>15477.179999999998</v>
      </c>
      <c r="D42" s="5">
        <f>+[1]Jul17IS!B20</f>
        <v>4902.04</v>
      </c>
      <c r="E42" s="5">
        <f>+[1]Jul17IS!B28</f>
        <v>4674.58</v>
      </c>
      <c r="F42" s="5">
        <f>+C42+D42+E42</f>
        <v>25053.799999999996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179923.99</v>
      </c>
      <c r="D44" s="19">
        <f>SUM(D41:D43)</f>
        <v>243021.25000000009</v>
      </c>
      <c r="E44" s="19">
        <f>SUM(E41:E43)</f>
        <v>648325.56999999983</v>
      </c>
      <c r="F44" s="19">
        <f>+F42+F41</f>
        <v>1071270.81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335899.5</v>
      </c>
      <c r="D47" s="19">
        <f>+D44+D37</f>
        <v>243021.25000000009</v>
      </c>
      <c r="E47" s="19">
        <f>+E44+E37</f>
        <v>648325.56999999983</v>
      </c>
      <c r="F47" s="19">
        <f>+F44+F37</f>
        <v>1227246.32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120" zoomScaleNormal="120" workbookViewId="0">
      <selection sqref="A1:F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6" width="11.33203125" style="5" customWidth="1"/>
    <col min="7" max="13" width="9.109375" style="5"/>
    <col min="14" max="16384" width="9.109375" style="4"/>
  </cols>
  <sheetData>
    <row r="1" spans="1:13" ht="22.8" x14ac:dyDescent="0.4">
      <c r="A1" s="69" t="s">
        <v>0</v>
      </c>
      <c r="B1" s="70"/>
      <c r="C1" s="70"/>
      <c r="D1" s="70"/>
      <c r="E1" s="70"/>
      <c r="F1" s="70"/>
      <c r="G1" s="49"/>
      <c r="H1" s="4"/>
      <c r="I1" s="4"/>
      <c r="J1" s="4"/>
      <c r="K1" s="4"/>
      <c r="L1" s="4"/>
      <c r="M1" s="4"/>
    </row>
    <row r="2" spans="1:13" ht="15" x14ac:dyDescent="0.25">
      <c r="A2" s="66" t="s">
        <v>1</v>
      </c>
      <c r="B2" s="70"/>
      <c r="C2" s="70"/>
      <c r="D2" s="70"/>
      <c r="E2" s="70"/>
      <c r="F2" s="70"/>
      <c r="G2" s="49"/>
      <c r="H2" s="4"/>
      <c r="I2" s="4"/>
      <c r="J2" s="4"/>
      <c r="K2" s="4"/>
      <c r="L2" s="4"/>
      <c r="M2" s="4"/>
    </row>
    <row r="3" spans="1:13" ht="15" x14ac:dyDescent="0.25">
      <c r="A3" s="66" t="s">
        <v>20</v>
      </c>
      <c r="B3" s="70"/>
      <c r="C3" s="70"/>
      <c r="D3" s="70"/>
      <c r="E3" s="70"/>
      <c r="F3" s="70"/>
      <c r="G3" s="49"/>
      <c r="H3" s="4"/>
      <c r="I3" s="4"/>
      <c r="J3" s="4"/>
      <c r="K3" s="4"/>
      <c r="L3" s="4"/>
      <c r="M3" s="4"/>
    </row>
    <row r="4" spans="1:13" ht="15" x14ac:dyDescent="0.25">
      <c r="A4" s="68" t="str">
        <f>+[1]Jul17BS!A4</f>
        <v>July 2017</v>
      </c>
      <c r="B4" s="70"/>
      <c r="C4" s="70"/>
      <c r="D4" s="70"/>
      <c r="E4" s="70"/>
      <c r="F4" s="70"/>
      <c r="G4" s="49"/>
      <c r="H4" s="4"/>
      <c r="I4" s="4"/>
      <c r="J4" s="4"/>
      <c r="K4" s="4"/>
      <c r="L4" s="4"/>
      <c r="M4" s="4"/>
    </row>
    <row r="5" spans="1:13" x14ac:dyDescent="0.25">
      <c r="A5" s="48"/>
      <c r="B5" s="45"/>
      <c r="C5" s="45"/>
      <c r="D5" s="45"/>
      <c r="E5" s="45"/>
      <c r="F5" s="45"/>
      <c r="G5" s="45"/>
    </row>
    <row r="6" spans="1:13" x14ac:dyDescent="0.25">
      <c r="A6" s="48"/>
      <c r="B6" s="45"/>
      <c r="C6" s="45"/>
      <c r="D6" s="45"/>
      <c r="E6" s="45"/>
      <c r="F6" s="45"/>
      <c r="G6" s="45"/>
    </row>
    <row r="7" spans="1:13" x14ac:dyDescent="0.25">
      <c r="A7" s="48"/>
      <c r="B7" s="45"/>
      <c r="C7" s="45"/>
      <c r="D7" s="45"/>
      <c r="E7" s="45"/>
      <c r="F7" s="45"/>
      <c r="G7" s="45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23151.67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-7674.49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15477.179999999998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5005.2299999999996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-103.19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4902.04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20764.98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-16090.4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4674.58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25053.799999999996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F1"/>
    <mergeCell ref="A2:F2"/>
    <mergeCell ref="A3:F3"/>
    <mergeCell ref="A4:F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31" style="50" customWidth="1"/>
    <col min="2" max="2" width="39.88671875" style="7" customWidth="1"/>
    <col min="3" max="3" width="16.44140625" style="1" customWidth="1"/>
    <col min="4" max="4" width="11.33203125" style="1" bestFit="1" customWidth="1"/>
    <col min="5" max="5" width="12" style="1" bestFit="1" customWidth="1"/>
    <col min="6" max="16384" width="9.109375" style="7"/>
  </cols>
  <sheetData>
    <row r="1" spans="1:7" ht="31.2" x14ac:dyDescent="0.6">
      <c r="A1" s="71" t="s">
        <v>0</v>
      </c>
      <c r="B1" s="71"/>
      <c r="C1" s="71"/>
      <c r="D1" s="71"/>
      <c r="E1" s="71"/>
    </row>
    <row r="2" spans="1:7" x14ac:dyDescent="0.25">
      <c r="A2" s="72" t="s">
        <v>1</v>
      </c>
      <c r="B2" s="72"/>
      <c r="C2" s="72"/>
      <c r="D2" s="72"/>
      <c r="E2" s="72"/>
    </row>
    <row r="3" spans="1:7" x14ac:dyDescent="0.25">
      <c r="A3" s="72" t="s">
        <v>35</v>
      </c>
      <c r="B3" s="72"/>
      <c r="C3" s="72"/>
      <c r="D3" s="72"/>
      <c r="E3" s="72"/>
    </row>
    <row r="4" spans="1:7" x14ac:dyDescent="0.25">
      <c r="A4" s="72" t="s">
        <v>36</v>
      </c>
      <c r="B4" s="72"/>
      <c r="C4" s="72"/>
      <c r="D4" s="72"/>
      <c r="E4" s="72"/>
    </row>
    <row r="5" spans="1:7" x14ac:dyDescent="0.25">
      <c r="A5" s="73" t="str">
        <f>+[1]Jul17BS!A4</f>
        <v>July 2017</v>
      </c>
      <c r="B5" s="72"/>
      <c r="C5" s="72"/>
      <c r="D5" s="72"/>
      <c r="E5" s="72"/>
    </row>
    <row r="6" spans="1:7" ht="8.25" customHeight="1" x14ac:dyDescent="0.25"/>
    <row r="7" spans="1:7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127</v>
      </c>
    </row>
    <row r="8" spans="1:7" ht="6.75" customHeight="1" x14ac:dyDescent="0.25"/>
    <row r="9" spans="1:7" ht="18" customHeight="1" x14ac:dyDescent="0.45">
      <c r="A9" s="34" t="s">
        <v>21</v>
      </c>
    </row>
    <row r="10" spans="1:7" ht="14.4" x14ac:dyDescent="0.3">
      <c r="A10" s="52"/>
      <c r="B10" s="53"/>
      <c r="C10" s="54"/>
      <c r="D10" s="54"/>
      <c r="E10" s="54"/>
    </row>
    <row r="11" spans="1:7" ht="14.4" x14ac:dyDescent="0.3">
      <c r="A11" s="52" t="s">
        <v>41</v>
      </c>
      <c r="B11" s="53" t="s">
        <v>42</v>
      </c>
      <c r="C11" s="54">
        <v>2000</v>
      </c>
      <c r="D11" s="54">
        <v>199.56</v>
      </c>
      <c r="E11" s="54">
        <f t="shared" ref="E11:E17" si="0">+D11-C11</f>
        <v>-1800.44</v>
      </c>
      <c r="G11" s="46"/>
    </row>
    <row r="12" spans="1:7" ht="14.4" x14ac:dyDescent="0.3">
      <c r="A12" s="52" t="s">
        <v>43</v>
      </c>
      <c r="B12" s="53" t="s">
        <v>44</v>
      </c>
      <c r="C12" s="54">
        <v>0</v>
      </c>
      <c r="D12" s="54">
        <v>126.92</v>
      </c>
      <c r="E12" s="54">
        <f t="shared" si="0"/>
        <v>126.92</v>
      </c>
    </row>
    <row r="13" spans="1:7" ht="14.4" x14ac:dyDescent="0.3">
      <c r="A13" s="52" t="s">
        <v>165</v>
      </c>
      <c r="B13" s="53" t="s">
        <v>45</v>
      </c>
      <c r="C13" s="54">
        <v>228000</v>
      </c>
      <c r="D13" s="54">
        <v>22825.19</v>
      </c>
      <c r="E13" s="54">
        <f t="shared" si="0"/>
        <v>-205174.81</v>
      </c>
    </row>
    <row r="14" spans="1:7" ht="14.4" x14ac:dyDescent="0.3">
      <c r="A14" s="52" t="s">
        <v>133</v>
      </c>
      <c r="B14" s="53" t="s">
        <v>134</v>
      </c>
      <c r="C14" s="54"/>
      <c r="D14" s="54"/>
      <c r="E14" s="54">
        <f t="shared" si="0"/>
        <v>0</v>
      </c>
    </row>
    <row r="15" spans="1:7" ht="14.4" x14ac:dyDescent="0.3">
      <c r="A15" s="52" t="s">
        <v>123</v>
      </c>
      <c r="B15" s="53" t="s">
        <v>124</v>
      </c>
      <c r="C15" s="54"/>
      <c r="D15" s="54"/>
      <c r="E15" s="54">
        <f t="shared" si="0"/>
        <v>0</v>
      </c>
    </row>
    <row r="16" spans="1:7" ht="14.4" x14ac:dyDescent="0.3">
      <c r="A16" s="52" t="s">
        <v>46</v>
      </c>
      <c r="B16" s="53" t="s">
        <v>47</v>
      </c>
      <c r="C16" s="54"/>
      <c r="D16" s="54"/>
      <c r="E16" s="54">
        <f t="shared" si="0"/>
        <v>0</v>
      </c>
    </row>
    <row r="17" spans="1:5" ht="14.4" x14ac:dyDescent="0.3">
      <c r="A17" s="52" t="s">
        <v>140</v>
      </c>
      <c r="B17" s="53" t="s">
        <v>162</v>
      </c>
      <c r="C17" s="54"/>
      <c r="D17" s="54"/>
      <c r="E17" s="54">
        <f t="shared" si="0"/>
        <v>0</v>
      </c>
    </row>
    <row r="18" spans="1:5" ht="14.4" x14ac:dyDescent="0.3">
      <c r="A18" s="52"/>
      <c r="B18" s="53"/>
      <c r="C18" s="54"/>
      <c r="D18" s="54"/>
      <c r="E18" s="54"/>
    </row>
    <row r="19" spans="1:5" ht="9" customHeight="1" x14ac:dyDescent="0.3">
      <c r="A19" s="52"/>
      <c r="B19" s="53"/>
      <c r="C19" s="54"/>
      <c r="D19" s="54"/>
      <c r="E19" s="54"/>
    </row>
    <row r="20" spans="1:5" s="3" customFormat="1" ht="14.4" x14ac:dyDescent="0.3">
      <c r="A20" s="52"/>
      <c r="B20" s="53"/>
      <c r="C20" s="55">
        <f>SUM(C10:C19)</f>
        <v>230000</v>
      </c>
      <c r="D20" s="55">
        <f>SUM(D10:D19)</f>
        <v>23151.67</v>
      </c>
      <c r="E20" s="55">
        <f>SUM(E10:E19)</f>
        <v>-206848.33</v>
      </c>
    </row>
    <row r="21" spans="1:5" ht="17.25" customHeight="1" x14ac:dyDescent="0.45">
      <c r="A21" s="34" t="s">
        <v>48</v>
      </c>
    </row>
    <row r="22" spans="1:5" ht="14.4" x14ac:dyDescent="0.3">
      <c r="A22" s="52" t="s">
        <v>166</v>
      </c>
      <c r="B22" s="53" t="s">
        <v>167</v>
      </c>
      <c r="C22" s="54">
        <v>2000</v>
      </c>
      <c r="D22" s="54"/>
      <c r="E22" s="54">
        <f t="shared" ref="E22:E48" si="1">+C22-D22</f>
        <v>2000</v>
      </c>
    </row>
    <row r="23" spans="1:5" ht="14.4" x14ac:dyDescent="0.3">
      <c r="A23" s="52" t="s">
        <v>49</v>
      </c>
      <c r="B23" s="53" t="s">
        <v>50</v>
      </c>
      <c r="C23" s="54">
        <v>30000</v>
      </c>
      <c r="D23" s="54">
        <v>6563.33</v>
      </c>
      <c r="E23" s="54">
        <f t="shared" si="1"/>
        <v>23436.67</v>
      </c>
    </row>
    <row r="24" spans="1:5" ht="14.4" x14ac:dyDescent="0.3">
      <c r="A24" s="52" t="s">
        <v>51</v>
      </c>
      <c r="B24" s="53" t="s">
        <v>52</v>
      </c>
      <c r="C24" s="54">
        <v>10000</v>
      </c>
      <c r="D24" s="54"/>
      <c r="E24" s="54">
        <f t="shared" si="1"/>
        <v>10000</v>
      </c>
    </row>
    <row r="25" spans="1:5" ht="14.4" x14ac:dyDescent="0.3">
      <c r="A25" s="52" t="s">
        <v>53</v>
      </c>
      <c r="B25" s="53" t="s">
        <v>54</v>
      </c>
      <c r="C25" s="54">
        <v>25000</v>
      </c>
      <c r="D25" s="54"/>
      <c r="E25" s="54">
        <f t="shared" si="1"/>
        <v>25000</v>
      </c>
    </row>
    <row r="26" spans="1:5" ht="14.4" x14ac:dyDescent="0.3">
      <c r="A26" s="52" t="s">
        <v>55</v>
      </c>
      <c r="B26" s="53" t="s">
        <v>52</v>
      </c>
      <c r="C26" s="54">
        <v>16000</v>
      </c>
      <c r="D26" s="54"/>
      <c r="E26" s="54">
        <f t="shared" si="1"/>
        <v>16000</v>
      </c>
    </row>
    <row r="27" spans="1:5" ht="14.4" x14ac:dyDescent="0.3">
      <c r="A27" s="52" t="s">
        <v>56</v>
      </c>
      <c r="B27" s="53" t="s">
        <v>57</v>
      </c>
      <c r="C27" s="54">
        <v>40000</v>
      </c>
      <c r="D27" s="54"/>
      <c r="E27" s="54">
        <f t="shared" si="1"/>
        <v>40000</v>
      </c>
    </row>
    <row r="28" spans="1:5" ht="14.4" x14ac:dyDescent="0.3">
      <c r="A28" s="52" t="s">
        <v>58</v>
      </c>
      <c r="B28" s="53" t="s">
        <v>59</v>
      </c>
      <c r="C28" s="54"/>
      <c r="D28" s="54"/>
      <c r="E28" s="54">
        <f t="shared" si="1"/>
        <v>0</v>
      </c>
    </row>
    <row r="29" spans="1:5" ht="14.4" x14ac:dyDescent="0.3">
      <c r="A29" s="52" t="s">
        <v>125</v>
      </c>
      <c r="B29" s="53" t="s">
        <v>126</v>
      </c>
      <c r="C29" s="54"/>
      <c r="D29" s="54"/>
      <c r="E29" s="54">
        <f t="shared" si="1"/>
        <v>0</v>
      </c>
    </row>
    <row r="30" spans="1:5" ht="14.4" x14ac:dyDescent="0.3">
      <c r="A30" s="52" t="s">
        <v>60</v>
      </c>
      <c r="B30" s="53" t="s">
        <v>61</v>
      </c>
      <c r="C30" s="54">
        <v>32000</v>
      </c>
      <c r="D30" s="54"/>
      <c r="E30" s="54">
        <f t="shared" si="1"/>
        <v>32000</v>
      </c>
    </row>
    <row r="31" spans="1:5" ht="14.4" x14ac:dyDescent="0.3">
      <c r="A31" s="52" t="s">
        <v>62</v>
      </c>
      <c r="B31" s="53" t="s">
        <v>63</v>
      </c>
      <c r="C31" s="54">
        <v>3000</v>
      </c>
      <c r="D31" s="54"/>
      <c r="E31" s="54">
        <f t="shared" si="1"/>
        <v>3000</v>
      </c>
    </row>
    <row r="32" spans="1:5" ht="14.4" x14ac:dyDescent="0.3">
      <c r="A32" s="52" t="s">
        <v>157</v>
      </c>
      <c r="B32" s="53" t="s">
        <v>158</v>
      </c>
      <c r="C32" s="54"/>
      <c r="D32" s="54"/>
      <c r="E32" s="54">
        <f t="shared" si="1"/>
        <v>0</v>
      </c>
    </row>
    <row r="33" spans="1:5" ht="14.4" x14ac:dyDescent="0.3">
      <c r="A33" s="52" t="s">
        <v>64</v>
      </c>
      <c r="B33" s="53" t="s">
        <v>65</v>
      </c>
      <c r="C33" s="54">
        <v>3000</v>
      </c>
      <c r="D33" s="54"/>
      <c r="E33" s="54">
        <f t="shared" si="1"/>
        <v>3000</v>
      </c>
    </row>
    <row r="34" spans="1:5" ht="14.4" x14ac:dyDescent="0.3">
      <c r="A34" s="52" t="s">
        <v>66</v>
      </c>
      <c r="B34" s="53" t="s">
        <v>67</v>
      </c>
      <c r="C34" s="54">
        <v>1500</v>
      </c>
      <c r="D34" s="54"/>
      <c r="E34" s="54">
        <f t="shared" si="1"/>
        <v>1500</v>
      </c>
    </row>
    <row r="35" spans="1:5" ht="14.4" x14ac:dyDescent="0.3">
      <c r="A35" s="52" t="s">
        <v>68</v>
      </c>
      <c r="B35" s="53" t="s">
        <v>69</v>
      </c>
      <c r="C35" s="54"/>
      <c r="D35" s="54"/>
      <c r="E35" s="54">
        <f t="shared" si="1"/>
        <v>0</v>
      </c>
    </row>
    <row r="36" spans="1:5" ht="14.4" x14ac:dyDescent="0.3">
      <c r="A36" s="52" t="s">
        <v>131</v>
      </c>
      <c r="B36" s="53" t="s">
        <v>132</v>
      </c>
      <c r="C36" s="54"/>
      <c r="D36" s="54"/>
      <c r="E36" s="54">
        <f t="shared" si="1"/>
        <v>0</v>
      </c>
    </row>
    <row r="37" spans="1:5" ht="14.4" x14ac:dyDescent="0.3">
      <c r="A37" s="52" t="s">
        <v>70</v>
      </c>
      <c r="B37" s="53" t="s">
        <v>71</v>
      </c>
      <c r="C37" s="54"/>
      <c r="D37" s="54"/>
      <c r="E37" s="54">
        <f t="shared" si="1"/>
        <v>0</v>
      </c>
    </row>
    <row r="38" spans="1:5" ht="14.4" x14ac:dyDescent="0.3">
      <c r="A38" s="52" t="s">
        <v>168</v>
      </c>
      <c r="B38" s="53" t="s">
        <v>169</v>
      </c>
      <c r="C38" s="54">
        <v>3500</v>
      </c>
      <c r="D38" s="54"/>
      <c r="E38" s="54">
        <f t="shared" si="1"/>
        <v>3500</v>
      </c>
    </row>
    <row r="39" spans="1:5" ht="14.4" x14ac:dyDescent="0.3">
      <c r="A39" s="52" t="s">
        <v>72</v>
      </c>
      <c r="B39" s="53" t="s">
        <v>73</v>
      </c>
      <c r="C39" s="54">
        <v>5000</v>
      </c>
      <c r="D39" s="54">
        <v>983.75</v>
      </c>
      <c r="E39" s="54">
        <f t="shared" si="1"/>
        <v>4016.25</v>
      </c>
    </row>
    <row r="40" spans="1:5" ht="14.4" x14ac:dyDescent="0.3">
      <c r="A40" s="52" t="s">
        <v>74</v>
      </c>
      <c r="B40" s="53" t="s">
        <v>75</v>
      </c>
      <c r="C40" s="54"/>
      <c r="D40" s="54"/>
      <c r="E40" s="54">
        <f t="shared" si="1"/>
        <v>0</v>
      </c>
    </row>
    <row r="41" spans="1:5" ht="14.4" x14ac:dyDescent="0.3">
      <c r="A41" s="52" t="s">
        <v>161</v>
      </c>
      <c r="B41" s="53" t="s">
        <v>170</v>
      </c>
      <c r="C41" s="54">
        <v>0</v>
      </c>
      <c r="D41" s="54">
        <v>127.41</v>
      </c>
      <c r="E41" s="54">
        <f t="shared" si="1"/>
        <v>-127.41</v>
      </c>
    </row>
    <row r="42" spans="1:5" ht="14.4" x14ac:dyDescent="0.3">
      <c r="A42" s="52" t="s">
        <v>171</v>
      </c>
      <c r="B42" s="53" t="s">
        <v>81</v>
      </c>
      <c r="C42" s="54">
        <v>3500</v>
      </c>
      <c r="D42" s="54"/>
      <c r="E42" s="54">
        <f t="shared" si="1"/>
        <v>3500</v>
      </c>
    </row>
    <row r="43" spans="1:5" ht="14.4" x14ac:dyDescent="0.3">
      <c r="A43" s="52" t="s">
        <v>172</v>
      </c>
      <c r="B43" s="53" t="s">
        <v>173</v>
      </c>
      <c r="C43" s="54">
        <v>4000</v>
      </c>
      <c r="D43" s="54"/>
      <c r="E43" s="54">
        <f t="shared" si="1"/>
        <v>4000</v>
      </c>
    </row>
    <row r="44" spans="1:5" ht="14.4" x14ac:dyDescent="0.3">
      <c r="A44" s="52" t="s">
        <v>76</v>
      </c>
      <c r="B44" s="53" t="s">
        <v>120</v>
      </c>
      <c r="C44" s="54">
        <v>4000</v>
      </c>
      <c r="D44" s="54"/>
      <c r="E44" s="54">
        <f t="shared" si="1"/>
        <v>4000</v>
      </c>
    </row>
    <row r="45" spans="1:5" ht="14.4" x14ac:dyDescent="0.3">
      <c r="A45" s="52" t="s">
        <v>77</v>
      </c>
      <c r="B45" s="53" t="s">
        <v>78</v>
      </c>
      <c r="C45" s="54">
        <v>2500</v>
      </c>
      <c r="D45" s="54"/>
      <c r="E45" s="54">
        <f t="shared" si="1"/>
        <v>2500</v>
      </c>
    </row>
    <row r="46" spans="1:5" ht="14.4" x14ac:dyDescent="0.3">
      <c r="A46" s="52" t="s">
        <v>159</v>
      </c>
      <c r="B46" s="53" t="s">
        <v>160</v>
      </c>
      <c r="C46" s="54">
        <v>5000</v>
      </c>
      <c r="D46" s="54"/>
      <c r="E46" s="54">
        <f t="shared" si="1"/>
        <v>5000</v>
      </c>
    </row>
    <row r="47" spans="1:5" ht="14.4" x14ac:dyDescent="0.3">
      <c r="A47" s="52" t="s">
        <v>79</v>
      </c>
      <c r="B47" s="53" t="s">
        <v>80</v>
      </c>
      <c r="C47" s="54">
        <v>5000</v>
      </c>
      <c r="D47" s="54"/>
      <c r="E47" s="54">
        <f t="shared" si="1"/>
        <v>5000</v>
      </c>
    </row>
    <row r="48" spans="1:5" ht="14.4" x14ac:dyDescent="0.3">
      <c r="A48" s="52" t="s">
        <v>174</v>
      </c>
      <c r="B48" s="53" t="s">
        <v>175</v>
      </c>
      <c r="C48" s="54">
        <v>35000</v>
      </c>
      <c r="D48" s="54"/>
      <c r="E48" s="54">
        <f t="shared" si="1"/>
        <v>35000</v>
      </c>
    </row>
    <row r="49" spans="1:5" ht="14.4" x14ac:dyDescent="0.3">
      <c r="A49" s="52"/>
      <c r="B49" s="53"/>
      <c r="C49" s="54"/>
      <c r="D49" s="54"/>
      <c r="E49" s="54"/>
    </row>
    <row r="50" spans="1:5" ht="14.4" x14ac:dyDescent="0.3">
      <c r="A50" s="52"/>
      <c r="B50" s="53"/>
      <c r="C50" s="54"/>
      <c r="D50" s="54"/>
      <c r="E50" s="54"/>
    </row>
    <row r="51" spans="1:5" ht="10.5" customHeight="1" x14ac:dyDescent="0.3">
      <c r="A51" s="52"/>
      <c r="B51" s="53"/>
      <c r="C51" s="54"/>
      <c r="D51" s="54"/>
      <c r="E51" s="54"/>
    </row>
    <row r="52" spans="1:5" x14ac:dyDescent="0.25">
      <c r="C52" s="35">
        <f>SUM(C22:C51)</f>
        <v>230000</v>
      </c>
      <c r="D52" s="35">
        <f>SUM(D22:D50)</f>
        <v>7674.49</v>
      </c>
      <c r="E52" s="35">
        <f>SUM(E22:E50)</f>
        <v>222325.50999999998</v>
      </c>
    </row>
    <row r="53" spans="1:5" ht="16.2" thickBot="1" x14ac:dyDescent="0.35">
      <c r="B53" s="53" t="s">
        <v>82</v>
      </c>
      <c r="C53" s="36">
        <f>+C20-C52</f>
        <v>0</v>
      </c>
      <c r="D53" s="37"/>
      <c r="E53" s="38"/>
    </row>
    <row r="54" spans="1:5" ht="23.25" customHeight="1" thickTop="1" thickBot="1" x14ac:dyDescent="0.35">
      <c r="A54" s="74" t="s">
        <v>128</v>
      </c>
      <c r="B54" s="74"/>
      <c r="C54" s="74"/>
      <c r="D54" s="36">
        <f>+D20-D52</f>
        <v>15477.179999999998</v>
      </c>
      <c r="E54" s="39"/>
    </row>
    <row r="55" spans="1:5" ht="13.8" thickTop="1" x14ac:dyDescent="0.25"/>
  </sheetData>
  <mergeCells count="6">
    <mergeCell ref="A54:C54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28.33203125" style="50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6" t="s">
        <v>0</v>
      </c>
      <c r="B1" s="76"/>
      <c r="C1" s="76"/>
      <c r="D1" s="76"/>
      <c r="E1" s="76"/>
    </row>
    <row r="2" spans="1:5" ht="31.2" x14ac:dyDescent="0.6">
      <c r="A2" s="77" t="s">
        <v>1</v>
      </c>
      <c r="B2" s="77"/>
      <c r="C2" s="77"/>
      <c r="D2" s="77"/>
      <c r="E2" s="77"/>
    </row>
    <row r="3" spans="1:5" x14ac:dyDescent="0.25">
      <c r="A3" s="72" t="s">
        <v>83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+[1]Jul17BS!A4</f>
        <v>July 2017</v>
      </c>
      <c r="B5" s="73"/>
      <c r="C5" s="73"/>
      <c r="D5" s="73"/>
      <c r="E5" s="73"/>
    </row>
    <row r="7" spans="1:5" ht="37.5" customHeight="1" x14ac:dyDescent="0.25">
      <c r="A7" s="30" t="s">
        <v>37</v>
      </c>
      <c r="B7" s="31" t="s">
        <v>38</v>
      </c>
      <c r="C7" s="44" t="s">
        <v>84</v>
      </c>
      <c r="D7" s="33" t="s">
        <v>40</v>
      </c>
      <c r="E7" s="32" t="s">
        <v>127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3" customFormat="1" ht="14.4" x14ac:dyDescent="0.3">
      <c r="A10" s="52" t="s">
        <v>176</v>
      </c>
      <c r="B10" s="53" t="s">
        <v>42</v>
      </c>
      <c r="C10" s="54">
        <v>2000</v>
      </c>
      <c r="D10" s="54">
        <v>105.4</v>
      </c>
      <c r="E10" s="54">
        <f>+D10-C10</f>
        <v>-1894.6</v>
      </c>
    </row>
    <row r="11" spans="1:5" s="53" customFormat="1" ht="14.4" x14ac:dyDescent="0.3">
      <c r="A11" s="52" t="s">
        <v>177</v>
      </c>
      <c r="B11" s="53" t="s">
        <v>85</v>
      </c>
      <c r="C11" s="54">
        <v>0</v>
      </c>
      <c r="D11" s="54">
        <v>183.78</v>
      </c>
      <c r="E11" s="54">
        <f>+D11-C11</f>
        <v>183.78</v>
      </c>
    </row>
    <row r="12" spans="1:5" s="53" customFormat="1" ht="14.4" x14ac:dyDescent="0.3">
      <c r="A12" s="52" t="s">
        <v>86</v>
      </c>
      <c r="B12" s="53" t="s">
        <v>87</v>
      </c>
      <c r="C12" s="54">
        <v>0</v>
      </c>
      <c r="D12" s="54">
        <v>4716.05</v>
      </c>
      <c r="E12" s="54"/>
    </row>
    <row r="13" spans="1:5" s="53" customFormat="1" ht="14.4" x14ac:dyDescent="0.3">
      <c r="A13" s="52" t="s">
        <v>178</v>
      </c>
      <c r="B13" s="53" t="s">
        <v>87</v>
      </c>
      <c r="C13" s="54">
        <v>52000</v>
      </c>
      <c r="D13" s="54"/>
      <c r="E13" s="54">
        <f>+D13-C13</f>
        <v>-52000</v>
      </c>
    </row>
    <row r="14" spans="1:5" s="53" customFormat="1" ht="14.4" x14ac:dyDescent="0.3">
      <c r="A14" s="52" t="s">
        <v>135</v>
      </c>
      <c r="B14" s="53" t="s">
        <v>134</v>
      </c>
      <c r="C14" s="54"/>
      <c r="D14" s="54"/>
      <c r="E14" s="54">
        <f>+D14-C14</f>
        <v>0</v>
      </c>
    </row>
    <row r="15" spans="1:5" ht="14.4" x14ac:dyDescent="0.3">
      <c r="A15" s="52" t="s">
        <v>88</v>
      </c>
      <c r="B15" s="53" t="s">
        <v>47</v>
      </c>
      <c r="C15" s="54"/>
      <c r="D15" s="54"/>
      <c r="E15" s="54">
        <f>+D15-C15</f>
        <v>0</v>
      </c>
    </row>
    <row r="16" spans="1:5" x14ac:dyDescent="0.25">
      <c r="C16" s="35">
        <f>SUM(C10:C15)</f>
        <v>54000</v>
      </c>
      <c r="D16" s="35">
        <f>SUM(D10:D15)</f>
        <v>5005.2300000000005</v>
      </c>
      <c r="E16" s="35">
        <f>SUM(E10:E15)</f>
        <v>-53710.82</v>
      </c>
    </row>
    <row r="17" spans="1:5" ht="23.4" x14ac:dyDescent="0.45">
      <c r="A17" s="34" t="s">
        <v>48</v>
      </c>
    </row>
    <row r="18" spans="1:5" ht="15" customHeight="1" x14ac:dyDescent="0.3">
      <c r="A18" s="52" t="s">
        <v>152</v>
      </c>
      <c r="B18" s="7" t="s">
        <v>119</v>
      </c>
      <c r="C18" s="54">
        <v>60000</v>
      </c>
      <c r="D18" s="1"/>
      <c r="E18" s="54">
        <f>+C18-D18</f>
        <v>60000</v>
      </c>
    </row>
    <row r="19" spans="1:5" ht="15" customHeight="1" x14ac:dyDescent="0.3">
      <c r="A19" s="52" t="s">
        <v>153</v>
      </c>
      <c r="B19" s="7" t="s">
        <v>154</v>
      </c>
      <c r="C19" s="54">
        <v>0</v>
      </c>
      <c r="D19" s="1"/>
      <c r="E19" s="54">
        <f>+C19-D19</f>
        <v>0</v>
      </c>
    </row>
    <row r="20" spans="1:5" ht="14.4" x14ac:dyDescent="0.3">
      <c r="A20" s="52" t="s">
        <v>89</v>
      </c>
      <c r="B20" s="53" t="s">
        <v>63</v>
      </c>
      <c r="C20" s="54"/>
      <c r="D20" s="54"/>
      <c r="E20" s="54">
        <f>+C20-D20</f>
        <v>0</v>
      </c>
    </row>
    <row r="21" spans="1:5" ht="14.4" x14ac:dyDescent="0.3">
      <c r="A21" s="52" t="s">
        <v>90</v>
      </c>
      <c r="B21" s="53" t="s">
        <v>65</v>
      </c>
      <c r="C21" s="54"/>
      <c r="D21" s="54"/>
      <c r="E21" s="54">
        <f t="shared" ref="E21:E29" si="0">+C21-D21</f>
        <v>0</v>
      </c>
    </row>
    <row r="22" spans="1:5" ht="14.4" x14ac:dyDescent="0.3">
      <c r="A22" s="52" t="s">
        <v>91</v>
      </c>
      <c r="B22" s="53" t="s">
        <v>92</v>
      </c>
      <c r="C22" s="54"/>
      <c r="D22" s="54"/>
      <c r="E22" s="54">
        <f t="shared" si="0"/>
        <v>0</v>
      </c>
    </row>
    <row r="23" spans="1:5" ht="14.4" x14ac:dyDescent="0.3">
      <c r="A23" s="52" t="s">
        <v>93</v>
      </c>
      <c r="B23" s="53" t="s">
        <v>94</v>
      </c>
      <c r="C23" s="54"/>
      <c r="D23" s="54"/>
      <c r="E23" s="54">
        <f t="shared" si="0"/>
        <v>0</v>
      </c>
    </row>
    <row r="24" spans="1:5" ht="14.4" x14ac:dyDescent="0.3">
      <c r="A24" s="52" t="s">
        <v>95</v>
      </c>
      <c r="B24" s="53" t="s">
        <v>71</v>
      </c>
      <c r="C24" s="54"/>
      <c r="D24" s="54"/>
      <c r="E24" s="54">
        <f t="shared" si="0"/>
        <v>0</v>
      </c>
    </row>
    <row r="25" spans="1:5" ht="14.4" x14ac:dyDescent="0.3">
      <c r="A25" s="52" t="s">
        <v>96</v>
      </c>
      <c r="B25" s="53" t="s">
        <v>97</v>
      </c>
      <c r="C25" s="54">
        <v>46000</v>
      </c>
      <c r="D25" s="54">
        <v>103.19</v>
      </c>
      <c r="E25" s="54">
        <f t="shared" si="0"/>
        <v>45896.81</v>
      </c>
    </row>
    <row r="26" spans="1:5" ht="14.4" x14ac:dyDescent="0.3">
      <c r="A26" s="52" t="s">
        <v>98</v>
      </c>
      <c r="B26" s="53" t="s">
        <v>99</v>
      </c>
      <c r="C26" s="54"/>
      <c r="D26" s="54"/>
      <c r="E26" s="54">
        <f t="shared" si="0"/>
        <v>0</v>
      </c>
    </row>
    <row r="27" spans="1:5" ht="14.4" x14ac:dyDescent="0.3">
      <c r="A27" s="52" t="s">
        <v>100</v>
      </c>
      <c r="B27" s="53" t="s">
        <v>101</v>
      </c>
      <c r="C27" s="54"/>
      <c r="D27" s="54"/>
      <c r="E27" s="54">
        <f t="shared" si="0"/>
        <v>0</v>
      </c>
    </row>
    <row r="28" spans="1:5" ht="14.4" x14ac:dyDescent="0.3">
      <c r="A28" s="52" t="s">
        <v>155</v>
      </c>
      <c r="B28" s="53" t="s">
        <v>156</v>
      </c>
      <c r="C28" s="54"/>
      <c r="D28" s="54"/>
      <c r="E28" s="54">
        <f t="shared" si="0"/>
        <v>0</v>
      </c>
    </row>
    <row r="29" spans="1:5" ht="14.4" x14ac:dyDescent="0.3">
      <c r="A29" s="52" t="s">
        <v>102</v>
      </c>
      <c r="B29" s="53" t="s">
        <v>129</v>
      </c>
      <c r="C29" s="54"/>
      <c r="D29" s="54"/>
      <c r="E29" s="54">
        <f t="shared" si="0"/>
        <v>0</v>
      </c>
    </row>
    <row r="31" spans="1:5" x14ac:dyDescent="0.25">
      <c r="C31" s="35">
        <f>SUM(C18:C30)</f>
        <v>106000</v>
      </c>
      <c r="D31" s="35">
        <f>SUM(D18:D30)</f>
        <v>103.19</v>
      </c>
      <c r="E31" s="35">
        <f>SUM(E18:E30)</f>
        <v>105896.81</v>
      </c>
    </row>
    <row r="32" spans="1:5" ht="16.2" thickBot="1" x14ac:dyDescent="0.35">
      <c r="B32" s="53" t="s">
        <v>82</v>
      </c>
      <c r="C32" s="36">
        <f>+C16-C31</f>
        <v>-52000</v>
      </c>
      <c r="E32" s="38"/>
    </row>
    <row r="33" spans="1:5" ht="14.4" thickTop="1" thickBot="1" x14ac:dyDescent="0.3">
      <c r="A33" s="75" t="s">
        <v>130</v>
      </c>
      <c r="B33" s="75"/>
      <c r="C33" s="75"/>
      <c r="D33" s="40">
        <f>+D16-D31</f>
        <v>4902.0400000000009</v>
      </c>
      <c r="E33" s="39"/>
    </row>
    <row r="34" spans="1:5" ht="13.8" thickTop="1" x14ac:dyDescent="0.25"/>
    <row r="35" spans="1:5" x14ac:dyDescent="0.25">
      <c r="D35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29" style="50" bestFit="1" customWidth="1"/>
    <col min="2" max="2" width="32.5546875" style="7" bestFit="1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71" t="s">
        <v>0</v>
      </c>
      <c r="B1" s="71"/>
      <c r="C1" s="71"/>
      <c r="D1" s="71"/>
      <c r="E1" s="71"/>
    </row>
    <row r="2" spans="1:5" x14ac:dyDescent="0.25">
      <c r="A2" s="72" t="s">
        <v>1</v>
      </c>
      <c r="B2" s="72"/>
      <c r="C2" s="72"/>
      <c r="D2" s="72"/>
      <c r="E2" s="72"/>
    </row>
    <row r="3" spans="1:5" x14ac:dyDescent="0.25">
      <c r="A3" s="72" t="s">
        <v>103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+[1]Jul17BS!A4</f>
        <v>July 2017</v>
      </c>
      <c r="B5" s="73"/>
      <c r="C5" s="73"/>
      <c r="D5" s="73"/>
      <c r="E5" s="73"/>
    </row>
    <row r="6" spans="1:5" x14ac:dyDescent="0.25">
      <c r="A6" s="41"/>
      <c r="B6" s="50"/>
      <c r="D6" s="50"/>
      <c r="E6" s="50"/>
    </row>
    <row r="7" spans="1:5" s="3" customFormat="1" ht="36" customHeight="1" x14ac:dyDescent="0.25">
      <c r="A7" s="30" t="s">
        <v>37</v>
      </c>
      <c r="B7" s="31" t="s">
        <v>38</v>
      </c>
      <c r="C7" s="44" t="s">
        <v>84</v>
      </c>
      <c r="D7" s="33" t="s">
        <v>40</v>
      </c>
      <c r="E7" s="32" t="s">
        <v>127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52" t="s">
        <v>141</v>
      </c>
      <c r="B10" s="7" t="s">
        <v>142</v>
      </c>
      <c r="D10" s="1"/>
      <c r="E10" s="54">
        <f t="shared" ref="E10:E17" si="0">+D10-C10</f>
        <v>0</v>
      </c>
    </row>
    <row r="11" spans="1:5" ht="14.4" x14ac:dyDescent="0.3">
      <c r="A11" s="52" t="s">
        <v>179</v>
      </c>
      <c r="B11" s="53" t="s">
        <v>42</v>
      </c>
      <c r="C11" s="1">
        <v>5000</v>
      </c>
      <c r="D11" s="54">
        <v>284.89</v>
      </c>
      <c r="E11" s="54">
        <f t="shared" si="0"/>
        <v>-4715.1099999999997</v>
      </c>
    </row>
    <row r="12" spans="1:5" ht="14.4" x14ac:dyDescent="0.3">
      <c r="A12" s="52" t="s">
        <v>180</v>
      </c>
      <c r="B12" s="53" t="s">
        <v>85</v>
      </c>
      <c r="C12" s="1">
        <v>0</v>
      </c>
      <c r="D12" s="54">
        <v>496.76</v>
      </c>
      <c r="E12" s="54">
        <f t="shared" si="0"/>
        <v>496.76</v>
      </c>
    </row>
    <row r="13" spans="1:5" ht="14.4" x14ac:dyDescent="0.3">
      <c r="A13" s="52" t="s">
        <v>104</v>
      </c>
      <c r="B13" s="53" t="s">
        <v>105</v>
      </c>
      <c r="C13" s="1">
        <v>0</v>
      </c>
      <c r="D13" s="54">
        <v>19983.330000000002</v>
      </c>
      <c r="E13" s="54">
        <f t="shared" si="0"/>
        <v>19983.330000000002</v>
      </c>
    </row>
    <row r="14" spans="1:5" ht="14.4" x14ac:dyDescent="0.3">
      <c r="A14" s="52" t="s">
        <v>181</v>
      </c>
      <c r="B14" s="53" t="s">
        <v>105</v>
      </c>
      <c r="C14" s="1">
        <v>155000</v>
      </c>
      <c r="D14" s="54">
        <v>0</v>
      </c>
      <c r="E14" s="54">
        <f t="shared" si="0"/>
        <v>-155000</v>
      </c>
    </row>
    <row r="15" spans="1:5" ht="14.4" x14ac:dyDescent="0.3">
      <c r="A15" s="52" t="s">
        <v>136</v>
      </c>
      <c r="B15" s="53" t="s">
        <v>134</v>
      </c>
      <c r="C15" s="1"/>
      <c r="D15" s="54"/>
      <c r="E15" s="54">
        <f t="shared" si="0"/>
        <v>0</v>
      </c>
    </row>
    <row r="16" spans="1:5" ht="14.4" x14ac:dyDescent="0.3">
      <c r="A16" s="52" t="s">
        <v>106</v>
      </c>
      <c r="B16" s="53" t="s">
        <v>107</v>
      </c>
      <c r="C16" s="1"/>
      <c r="D16" s="54"/>
      <c r="E16" s="54">
        <f t="shared" si="0"/>
        <v>0</v>
      </c>
    </row>
    <row r="17" spans="1:5" ht="14.4" x14ac:dyDescent="0.3">
      <c r="A17" s="52" t="s">
        <v>141</v>
      </c>
      <c r="B17" s="53" t="s">
        <v>142</v>
      </c>
      <c r="C17" s="1"/>
      <c r="D17" s="54"/>
      <c r="E17" s="54">
        <f t="shared" si="0"/>
        <v>0</v>
      </c>
    </row>
    <row r="18" spans="1:5" ht="14.4" x14ac:dyDescent="0.3">
      <c r="A18" s="52"/>
      <c r="B18" s="53"/>
      <c r="C18" s="1"/>
      <c r="D18" s="54"/>
      <c r="E18" s="54"/>
    </row>
    <row r="19" spans="1:5" ht="14.4" x14ac:dyDescent="0.3">
      <c r="A19" s="52"/>
      <c r="B19" s="53"/>
      <c r="C19" s="1"/>
      <c r="D19" s="54"/>
      <c r="E19" s="54"/>
    </row>
    <row r="20" spans="1:5" x14ac:dyDescent="0.25">
      <c r="D20" s="1"/>
      <c r="E20" s="1"/>
    </row>
    <row r="21" spans="1:5" x14ac:dyDescent="0.25">
      <c r="C21" s="35">
        <f>SUM(C10:C20)</f>
        <v>160000</v>
      </c>
      <c r="D21" s="35">
        <f>SUM(D10:D20)</f>
        <v>20764.980000000003</v>
      </c>
      <c r="E21" s="35">
        <f>SUM(E10:E20)</f>
        <v>-139235.01999999999</v>
      </c>
    </row>
    <row r="22" spans="1:5" ht="23.4" x14ac:dyDescent="0.45">
      <c r="A22" s="34" t="s">
        <v>48</v>
      </c>
    </row>
    <row r="23" spans="1:5" ht="14.4" x14ac:dyDescent="0.3">
      <c r="A23" s="52" t="s">
        <v>108</v>
      </c>
      <c r="B23" s="53" t="s">
        <v>57</v>
      </c>
      <c r="C23" s="1">
        <v>98000</v>
      </c>
      <c r="D23" s="54">
        <v>9568</v>
      </c>
      <c r="E23" s="54">
        <f>+C23-D23</f>
        <v>88432</v>
      </c>
    </row>
    <row r="24" spans="1:5" ht="14.4" x14ac:dyDescent="0.3">
      <c r="A24" s="52" t="s">
        <v>109</v>
      </c>
      <c r="B24" s="53" t="s">
        <v>110</v>
      </c>
      <c r="C24" s="1"/>
      <c r="D24" s="54"/>
      <c r="E24" s="54">
        <f t="shared" ref="E24:E37" si="1">+C24-D24</f>
        <v>0</v>
      </c>
    </row>
    <row r="25" spans="1:5" ht="14.4" x14ac:dyDescent="0.3">
      <c r="A25" s="52" t="s">
        <v>118</v>
      </c>
      <c r="B25" s="53" t="s">
        <v>119</v>
      </c>
      <c r="C25" s="1">
        <v>20000</v>
      </c>
      <c r="D25" s="54"/>
      <c r="E25" s="54">
        <f t="shared" si="1"/>
        <v>20000</v>
      </c>
    </row>
    <row r="26" spans="1:5" ht="14.4" x14ac:dyDescent="0.3">
      <c r="A26" s="52" t="s">
        <v>138</v>
      </c>
      <c r="B26" s="53" t="s">
        <v>139</v>
      </c>
      <c r="C26" s="1"/>
      <c r="D26" s="54"/>
      <c r="E26" s="54">
        <f t="shared" si="1"/>
        <v>0</v>
      </c>
    </row>
    <row r="27" spans="1:5" ht="14.4" x14ac:dyDescent="0.3">
      <c r="A27" s="52" t="s">
        <v>111</v>
      </c>
      <c r="B27" s="53" t="s">
        <v>61</v>
      </c>
      <c r="C27" s="1">
        <v>65000</v>
      </c>
      <c r="D27" s="54">
        <f>16090.4-9568</f>
        <v>6522.4</v>
      </c>
      <c r="E27" s="54">
        <f t="shared" si="1"/>
        <v>58477.599999999999</v>
      </c>
    </row>
    <row r="28" spans="1:5" ht="14.4" x14ac:dyDescent="0.3">
      <c r="A28" s="52" t="s">
        <v>121</v>
      </c>
      <c r="B28" s="53" t="s">
        <v>122</v>
      </c>
      <c r="C28" s="1"/>
      <c r="D28" s="54"/>
      <c r="E28" s="54">
        <f t="shared" si="1"/>
        <v>0</v>
      </c>
    </row>
    <row r="29" spans="1:5" ht="14.4" x14ac:dyDescent="0.3">
      <c r="A29" s="52" t="s">
        <v>112</v>
      </c>
      <c r="B29" s="53" t="s">
        <v>71</v>
      </c>
      <c r="C29" s="1"/>
      <c r="D29" s="54"/>
      <c r="E29" s="54">
        <f t="shared" si="1"/>
        <v>0</v>
      </c>
    </row>
    <row r="30" spans="1:5" ht="14.4" x14ac:dyDescent="0.3">
      <c r="A30" s="52" t="s">
        <v>113</v>
      </c>
      <c r="B30" s="53" t="s">
        <v>114</v>
      </c>
      <c r="C30" s="1"/>
      <c r="D30" s="54"/>
      <c r="E30" s="54">
        <f t="shared" si="1"/>
        <v>0</v>
      </c>
    </row>
    <row r="31" spans="1:5" ht="14.4" x14ac:dyDescent="0.3">
      <c r="A31" s="52" t="s">
        <v>115</v>
      </c>
      <c r="B31" s="53" t="s">
        <v>73</v>
      </c>
      <c r="C31" s="1"/>
      <c r="D31" s="54"/>
      <c r="E31" s="54">
        <f t="shared" si="1"/>
        <v>0</v>
      </c>
    </row>
    <row r="32" spans="1:5" ht="14.4" x14ac:dyDescent="0.3">
      <c r="A32" s="52" t="s">
        <v>116</v>
      </c>
      <c r="B32" s="53" t="s">
        <v>117</v>
      </c>
      <c r="C32" s="1"/>
      <c r="D32" s="54"/>
      <c r="E32" s="54">
        <f t="shared" si="1"/>
        <v>0</v>
      </c>
    </row>
    <row r="33" spans="1:5" ht="14.4" x14ac:dyDescent="0.3">
      <c r="A33" s="52" t="s">
        <v>182</v>
      </c>
      <c r="B33" s="53" t="s">
        <v>81</v>
      </c>
      <c r="C33" s="1">
        <v>10000</v>
      </c>
      <c r="D33" s="54"/>
      <c r="E33" s="54">
        <f t="shared" si="1"/>
        <v>10000</v>
      </c>
    </row>
    <row r="34" spans="1:5" ht="14.4" x14ac:dyDescent="0.3">
      <c r="A34" s="52" t="s">
        <v>183</v>
      </c>
      <c r="B34" s="53" t="s">
        <v>137</v>
      </c>
      <c r="C34" s="1">
        <v>30000</v>
      </c>
      <c r="D34" s="54"/>
      <c r="E34" s="54">
        <f t="shared" si="1"/>
        <v>30000</v>
      </c>
    </row>
    <row r="35" spans="1:5" ht="14.4" x14ac:dyDescent="0.3">
      <c r="A35" s="52" t="s">
        <v>184</v>
      </c>
      <c r="B35" s="53" t="s">
        <v>185</v>
      </c>
      <c r="C35" s="1">
        <v>155000</v>
      </c>
      <c r="D35" s="54"/>
      <c r="E35" s="54">
        <f t="shared" si="1"/>
        <v>155000</v>
      </c>
    </row>
    <row r="36" spans="1:5" ht="14.4" x14ac:dyDescent="0.3">
      <c r="A36" s="52" t="s">
        <v>163</v>
      </c>
      <c r="B36" s="53" t="s">
        <v>186</v>
      </c>
      <c r="C36" s="1">
        <v>65000</v>
      </c>
      <c r="D36" s="54"/>
      <c r="E36" s="54">
        <f t="shared" si="1"/>
        <v>65000</v>
      </c>
    </row>
    <row r="37" spans="1:5" ht="14.4" x14ac:dyDescent="0.3">
      <c r="A37" s="52" t="s">
        <v>187</v>
      </c>
      <c r="B37" s="53" t="s">
        <v>186</v>
      </c>
      <c r="C37" s="1">
        <v>0</v>
      </c>
      <c r="D37" s="54"/>
      <c r="E37" s="54">
        <f t="shared" si="1"/>
        <v>0</v>
      </c>
    </row>
    <row r="38" spans="1:5" ht="14.4" x14ac:dyDescent="0.3">
      <c r="A38" s="52"/>
      <c r="B38" s="53"/>
      <c r="C38" s="1"/>
      <c r="D38" s="54"/>
      <c r="E38" s="54"/>
    </row>
    <row r="39" spans="1:5" ht="14.4" x14ac:dyDescent="0.3">
      <c r="A39" s="52"/>
      <c r="B39" s="53"/>
      <c r="C39" s="1"/>
      <c r="D39" s="54"/>
      <c r="E39" s="54"/>
    </row>
    <row r="40" spans="1:5" ht="14.4" x14ac:dyDescent="0.3">
      <c r="A40" s="52"/>
      <c r="B40" s="53"/>
      <c r="C40" s="1"/>
      <c r="D40" s="54"/>
      <c r="E40" s="54"/>
    </row>
    <row r="41" spans="1:5" ht="14.4" x14ac:dyDescent="0.3">
      <c r="A41" s="52"/>
      <c r="B41" s="53"/>
      <c r="C41" s="1"/>
      <c r="D41" s="54"/>
      <c r="E41" s="54"/>
    </row>
    <row r="43" spans="1:5" x14ac:dyDescent="0.25">
      <c r="C43" s="35">
        <f>SUM(C23:C42)</f>
        <v>443000</v>
      </c>
      <c r="D43" s="35">
        <f>SUM(D23:D42)</f>
        <v>16090.4</v>
      </c>
      <c r="E43" s="35">
        <f>SUM(E23:E42)</f>
        <v>426909.6</v>
      </c>
    </row>
    <row r="44" spans="1:5" ht="16.2" thickBot="1" x14ac:dyDescent="0.35">
      <c r="B44" s="53" t="s">
        <v>82</v>
      </c>
      <c r="C44" s="36">
        <f>+C21-C43</f>
        <v>-283000</v>
      </c>
      <c r="E44" s="38"/>
    </row>
    <row r="45" spans="1:5" ht="14.4" thickTop="1" thickBot="1" x14ac:dyDescent="0.3">
      <c r="A45" s="75" t="s">
        <v>130</v>
      </c>
      <c r="B45" s="75"/>
      <c r="C45" s="75"/>
      <c r="D45" s="40">
        <f>+D21-D43</f>
        <v>4674.5800000000036</v>
      </c>
      <c r="E45" s="39"/>
    </row>
    <row r="46" spans="1:5" ht="13.8" thickTop="1" x14ac:dyDescent="0.25">
      <c r="A46" s="7"/>
      <c r="D46" s="1"/>
    </row>
  </sheetData>
  <mergeCells count="6">
    <mergeCell ref="A45:C45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2017-09-19T19:02:57Z</dcterms:modified>
</cp:coreProperties>
</file>