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4" i="5" l="1"/>
  <c r="E32" i="5"/>
  <c r="E31" i="5"/>
  <c r="E30" i="5"/>
  <c r="E29" i="5"/>
  <c r="E28" i="5"/>
  <c r="E27" i="5"/>
  <c r="E26" i="5"/>
  <c r="E25" i="5"/>
  <c r="D24" i="5"/>
  <c r="D34" i="5" s="1"/>
  <c r="E23" i="5"/>
  <c r="E22" i="5"/>
  <c r="E21" i="5"/>
  <c r="E20" i="5"/>
  <c r="D18" i="5"/>
  <c r="D36" i="5" s="1"/>
  <c r="C18" i="5"/>
  <c r="C35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6" i="4" s="1"/>
  <c r="E10" i="4"/>
  <c r="A5" i="4"/>
  <c r="D58" i="3"/>
  <c r="C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30" i="3"/>
  <c r="E29" i="3"/>
  <c r="E28" i="3"/>
  <c r="E27" i="3"/>
  <c r="E26" i="3"/>
  <c r="E25" i="3"/>
  <c r="D23" i="3"/>
  <c r="D60" i="3" s="1"/>
  <c r="C23" i="3"/>
  <c r="C59" i="3" s="1"/>
  <c r="E20" i="3"/>
  <c r="E19" i="3"/>
  <c r="E18" i="3"/>
  <c r="E17" i="3"/>
  <c r="E16" i="3"/>
  <c r="E15" i="3"/>
  <c r="E14" i="3"/>
  <c r="E23" i="3" s="1"/>
  <c r="E13" i="3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E24" i="5" l="1"/>
  <c r="E34" i="5" s="1"/>
  <c r="E58" i="3"/>
  <c r="F44" i="1"/>
  <c r="D49" i="1"/>
  <c r="F35" i="1"/>
  <c r="C37" i="1"/>
  <c r="F34" i="1"/>
  <c r="F37" i="1" s="1"/>
  <c r="C44" i="1"/>
  <c r="F47" i="1" l="1"/>
  <c r="F49" i="1" s="1"/>
  <c r="C47" i="1"/>
  <c r="C49" i="1" s="1"/>
</calcChain>
</file>

<file path=xl/sharedStrings.xml><?xml version="1.0" encoding="utf-8"?>
<sst xmlns="http://schemas.openxmlformats.org/spreadsheetml/2006/main" count="252" uniqueCount="200">
  <si>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</si>
  <si>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</si>
  <si>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</si>
  <si>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</si>
  <si>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</si>
  <si>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</si>
  <si>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</si>
  <si>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</si>
  <si>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</si>
  <si>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</si>
  <si>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</si>
  <si>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</si>
  <si>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</si>
  <si>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</si>
  <si>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</si>
  <si>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</si>
  <si>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</si>
  <si>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</si>
  <si>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</si>
  <si>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</si>
  <si>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</si>
  <si>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</si>
  <si>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</si>
  <si>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</si>
  <si>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</si>
  <si>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</si>
  <si>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</si>
  <si>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</si>
  <si>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</si>
  <si>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</si>
  <si>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</si>
  <si>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</si>
  <si>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</si>
  <si>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</si>
  <si>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</si>
  <si>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</si>
  <si>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</si>
  <si>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</si>
  <si>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</si>
  <si>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</si>
  <si>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</si>
  <si>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</si>
  <si>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</si>
  <si>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</si>
  <si>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</si>
  <si>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</si>
  <si>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</si>
  <si>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</si>
  <si>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</si>
  <si>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</si>
  <si>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</si>
  <si>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</si>
  <si>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</si>
  <si>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</si>
  <si>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</si>
  <si>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</si>
  <si>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</si>
  <si>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</si>
  <si>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</si>
  <si>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</si>
  <si>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</si>
  <si>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</si>
  <si>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</si>
  <si>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</si>
  <si>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</si>
  <si>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</si>
  <si>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</si>
  <si>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</si>
  <si>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</si>
  <si>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</si>
  <si>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</si>
  <si>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</si>
  <si>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</si>
  <si>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</si>
  <si>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</si>
  <si>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</si>
  <si>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</si>
  <si>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</si>
  <si>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</si>
  <si>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</si>
  <si>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</si>
  <si>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</si>
  <si>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</si>
  <si>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</si>
  <si>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</si>
  <si>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</si>
  <si>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</si>
  <si>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</si>
  <si>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</si>
  <si>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</si>
  <si>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</si>
  <si>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</si>
  <si>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</si>
  <si>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</si>
  <si>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</si>
  <si>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</si>
  <si>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</si>
  <si>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</si>
  <si>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</si>
  <si>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</si>
  <si>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</si>
  <si>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</si>
  <si>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</si>
  <si>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</si>
  <si>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</si>
  <si>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</si>
  <si>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</si>
  <si>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</si>
  <si>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</si>
  <si>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</si>
  <si>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</si>
  <si>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</si>
  <si>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</si>
  <si>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</si>
  <si>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</si>
  <si>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</si>
  <si>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</si>
  <si>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</si>
  <si>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</si>
  <si>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</si>
  <si>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</si>
  <si>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</si>
  <si>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</si>
  <si>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</si>
  <si>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</si>
  <si>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</si>
  <si>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</si>
  <si>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</si>
  <si>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</si>
  <si>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</si>
  <si>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</si>
  <si>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</si>
  <si>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</si>
  <si>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</si>
  <si>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</si>
  <si>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</si>
  <si>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</si>
  <si>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</si>
  <si>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</si>
  <si>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</si>
  <si>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</si>
  <si>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</si>
  <si>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</si>
  <si>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</si>
  <si>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</si>
  <si>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</si>
  <si>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</si>
  <si>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</si>
  <si>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</si>
  <si>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</si>
  <si>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</si>
  <si>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</si>
  <si>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</si>
  <si>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</si>
  <si>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</si>
  <si>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</si>
  <si>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</si>
  <si>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</si>
  <si>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</si>
  <si>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</si>
  <si>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</si>
  <si>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</si>
  <si>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</si>
  <si>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</si>
  <si>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</si>
  <si>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</si>
  <si>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</si>
  <si>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</si>
  <si>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</si>
  <si>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</si>
  <si>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</si>
  <si>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</si>
  <si>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</si>
  <si>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</si>
  <si>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</si>
  <si>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</si>
  <si>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</si>
  <si>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</si>
  <si>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</si>
  <si>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</si>
  <si>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</si>
  <si>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</si>
  <si>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</si>
  <si>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</si>
  <si>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</si>
  <si>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</si>
  <si>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</si>
  <si>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</si>
  <si>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</si>
  <si>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</si>
  <si>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</si>
  <si>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</si>
  <si>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</si>
  <si>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</si>
  <si>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</si>
  <si>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</si>
  <si>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Other : Oper Activities</t>
  </si>
  <si>
    <t>73-0000-1960-696530-54431</t>
  </si>
  <si>
    <t>Noninstruc-Supplies</t>
  </si>
  <si>
    <t>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</si>
</sst>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3" fillId="2" borderId="0" xfId="0" applyNumberFormat="1" applyFont="1" applyFill="1" applyAlignment="1"/>
    <xf numFmtId="0" fontId="3" fillId="0" borderId="0" xfId="0" applyFo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7BS"/>
      <sheetName val="Jan17IS"/>
      <sheetName val="Jan17-BVA-71"/>
      <sheetName val="Jan17-BVA-72"/>
      <sheetName val="Jan17-BVA-73"/>
      <sheetName val="Feb17BS"/>
      <sheetName val="Feb16IS"/>
      <sheetName val="Feb17-BVA-71"/>
      <sheetName val="Feb17-BVA-72"/>
      <sheetName val="Feb17-BVA-73"/>
      <sheetName val="Mar17BS"/>
      <sheetName val="Mar17IS"/>
      <sheetName val="Mar17-BVA-71"/>
      <sheetName val="Mar 17-BVA-72"/>
      <sheetName val="Mar 17-BVA-73"/>
      <sheetName val="Apr17BS"/>
      <sheetName val="Apr17IS"/>
      <sheetName val="Apr17-BVA-71"/>
      <sheetName val="Apr17-BVA-72"/>
      <sheetName val="Apr17-BVA-73"/>
      <sheetName val="May17BS"/>
      <sheetName val="May17IS"/>
      <sheetName val="May17-BVA-71"/>
      <sheetName val="May17-BVA-72"/>
      <sheetName val="May17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4">
          <cell r="A4" t="str">
            <v>April 2017</v>
          </cell>
        </row>
      </sheetData>
      <sheetData sheetId="46">
        <row r="12">
          <cell r="B12">
            <v>44571.19</v>
          </cell>
        </row>
        <row r="20">
          <cell r="B20">
            <v>-19581.869999999995</v>
          </cell>
        </row>
        <row r="28">
          <cell r="B28">
            <v>-39678.540000000008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3" t="s">
        <v>0</v>
      </c>
      <c r="B1" s="63"/>
      <c r="C1" s="64"/>
      <c r="D1" s="64"/>
      <c r="E1" s="64"/>
      <c r="F1" s="64"/>
    </row>
    <row r="2" spans="1:23" ht="15" x14ac:dyDescent="0.25">
      <c r="A2" s="65" t="s">
        <v>1</v>
      </c>
      <c r="B2" s="65"/>
      <c r="C2" s="66"/>
      <c r="D2" s="66"/>
      <c r="E2" s="66"/>
      <c r="F2" s="66"/>
    </row>
    <row r="3" spans="1:23" ht="15" x14ac:dyDescent="0.25">
      <c r="A3" s="65" t="s">
        <v>2</v>
      </c>
      <c r="B3" s="65"/>
      <c r="C3" s="66"/>
      <c r="D3" s="66"/>
      <c r="E3" s="66"/>
      <c r="F3" s="66"/>
    </row>
    <row r="4" spans="1:23" ht="15" x14ac:dyDescent="0.25">
      <c r="A4" s="67" t="s">
        <v>199</v>
      </c>
      <c r="B4" s="67"/>
      <c r="C4" s="66"/>
      <c r="D4" s="66"/>
      <c r="E4" s="66"/>
      <c r="F4" s="66"/>
    </row>
    <row r="5" spans="1:23" ht="13.8" thickBot="1" x14ac:dyDescent="0.3">
      <c r="A5" s="55"/>
      <c r="B5" s="56"/>
      <c r="C5" s="56"/>
      <c r="D5" s="56"/>
      <c r="E5" s="56"/>
      <c r="F5" s="56"/>
    </row>
    <row r="6" spans="1:23" ht="15" x14ac:dyDescent="0.25">
      <c r="A6" s="8"/>
      <c r="B6" s="57" t="s">
        <v>31</v>
      </c>
      <c r="C6" s="58"/>
      <c r="D6" s="9" t="s">
        <v>3</v>
      </c>
      <c r="E6" s="10" t="s">
        <v>3</v>
      </c>
      <c r="F6" s="61" t="s">
        <v>4</v>
      </c>
      <c r="G6" s="47"/>
      <c r="H6" s="47"/>
      <c r="I6" s="47"/>
      <c r="J6" s="47"/>
      <c r="S6" s="47"/>
      <c r="T6" s="47"/>
    </row>
    <row r="7" spans="1:23" ht="15.6" thickBot="1" x14ac:dyDescent="0.3">
      <c r="A7" s="11"/>
      <c r="B7" s="59"/>
      <c r="C7" s="60"/>
      <c r="D7" s="12">
        <v>72</v>
      </c>
      <c r="E7" s="13">
        <v>73</v>
      </c>
      <c r="F7" s="62"/>
      <c r="G7" s="14"/>
      <c r="H7" s="14"/>
      <c r="I7" s="14"/>
      <c r="J7" s="14"/>
      <c r="S7" s="14"/>
      <c r="T7" s="14"/>
      <c r="U7" s="47"/>
      <c r="V7" s="47"/>
      <c r="W7" s="47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171</v>
      </c>
      <c r="C11" s="5">
        <v>24074.82</v>
      </c>
      <c r="D11" s="5">
        <v>4066.4</v>
      </c>
      <c r="F11" s="5">
        <f>+C11+D11+E11</f>
        <v>28141.22</v>
      </c>
      <c r="G11" s="42"/>
    </row>
    <row r="12" spans="1:23" ht="14.25" customHeight="1" x14ac:dyDescent="0.35">
      <c r="A12" s="4" t="s">
        <v>172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1000</v>
      </c>
      <c r="F13" s="5">
        <f t="shared" ref="F13:F22" si="0">+C13+D13+E13</f>
        <v>1000</v>
      </c>
    </row>
    <row r="14" spans="1:23" ht="14.25" customHeight="1" x14ac:dyDescent="0.25">
      <c r="A14" s="4" t="s">
        <v>7</v>
      </c>
      <c r="C14" s="5">
        <v>201831.13</v>
      </c>
      <c r="F14" s="5">
        <f>+C14+D14+E14</f>
        <v>201831.13</v>
      </c>
    </row>
    <row r="15" spans="1:23" ht="14.25" customHeight="1" x14ac:dyDescent="0.25">
      <c r="A15" s="16" t="s">
        <v>8</v>
      </c>
      <c r="B15" s="17">
        <v>321703.64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154448.9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508305.78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-1674.61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173</v>
      </c>
      <c r="C19" s="5">
        <f>982783.71-D19-E19</f>
        <v>100964.36999999988</v>
      </c>
      <c r="D19" s="5">
        <v>234532.91</v>
      </c>
      <c r="E19" s="5">
        <v>647286.43000000005</v>
      </c>
      <c r="F19" s="5">
        <f t="shared" si="0"/>
        <v>982783.71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2121.84</v>
      </c>
      <c r="F20" s="5">
        <f t="shared" si="0"/>
        <v>2121.84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174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175</v>
      </c>
      <c r="C22" s="5">
        <v>439.63</v>
      </c>
      <c r="F22" s="5">
        <f t="shared" si="0"/>
        <v>439.63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330431.78999999992</v>
      </c>
      <c r="D24" s="19">
        <f>SUM(D11:D23)</f>
        <v>238599.31</v>
      </c>
      <c r="E24" s="19">
        <f>SUM(E11:E23)</f>
        <v>647286.43000000005</v>
      </c>
      <c r="F24" s="19">
        <f>+C24+D24+E24</f>
        <v>1216317.5299999998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176</v>
      </c>
      <c r="E28" s="5">
        <v>12057.01</v>
      </c>
      <c r="F28" s="5">
        <f t="shared" ref="F28:F35" si="1">+C28+D28+E28</f>
        <v>12057.01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177</v>
      </c>
      <c r="C29" s="5">
        <v>56.3</v>
      </c>
      <c r="E29" s="5">
        <v>3134.72</v>
      </c>
      <c r="F29" s="5">
        <f t="shared" si="1"/>
        <v>3191.02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38371.85</v>
      </c>
      <c r="F30" s="5">
        <f t="shared" si="1"/>
        <v>38371.85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342.49</v>
      </c>
      <c r="F31" s="5">
        <f t="shared" si="1"/>
        <v>342.49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178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179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196689.5-C34-C31-C30</f>
        <v>154029.65</v>
      </c>
      <c r="F35" s="5">
        <f t="shared" si="1"/>
        <v>154029.65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196745.8</v>
      </c>
      <c r="D37" s="19">
        <f>SUM(D28:D36)</f>
        <v>0</v>
      </c>
      <c r="E37" s="19">
        <f>SUM(E28:E36)</f>
        <v>15191.73</v>
      </c>
      <c r="F37" s="19">
        <f>SUM(F28:F36)</f>
        <v>211937.53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+[1]Apr17IS!B12</f>
        <v>44571.19</v>
      </c>
      <c r="D42" s="5">
        <f>+[1]Apr17IS!B20</f>
        <v>-19581.869999999995</v>
      </c>
      <c r="E42" s="5">
        <f>+[1]Apr17IS!B28</f>
        <v>-39678.540000000008</v>
      </c>
      <c r="F42" s="5">
        <f>+C42+D42+E42</f>
        <v>-14689.220000000001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133685.99000000002</v>
      </c>
      <c r="D44" s="19">
        <f>SUM(D41:D43)</f>
        <v>238599.31000000008</v>
      </c>
      <c r="E44" s="19">
        <f>SUM(E41:E43)</f>
        <v>632094.69999999984</v>
      </c>
      <c r="F44" s="19">
        <f>+F42+F41</f>
        <v>1004380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330431.79000000004</v>
      </c>
      <c r="D47" s="19">
        <f>+D44+D37</f>
        <v>238599.31000000008</v>
      </c>
      <c r="E47" s="19">
        <f>+E44+E37</f>
        <v>647286.42999999982</v>
      </c>
      <c r="F47" s="19">
        <f>+F44+F37</f>
        <v>1216317.53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F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13" width="9.109375" style="5"/>
    <col min="14" max="16384" width="9.109375" style="4"/>
  </cols>
  <sheetData>
    <row r="1" spans="1:13" ht="22.8" x14ac:dyDescent="0.4">
      <c r="A1" s="68" t="s">
        <v>0</v>
      </c>
      <c r="B1" s="69"/>
      <c r="C1" s="69"/>
      <c r="D1" s="69"/>
      <c r="E1" s="69"/>
      <c r="F1" s="69"/>
      <c r="G1" s="49"/>
      <c r="H1" s="4"/>
      <c r="I1" s="4"/>
      <c r="J1" s="4"/>
      <c r="K1" s="4"/>
      <c r="L1" s="4"/>
      <c r="M1" s="4"/>
    </row>
    <row r="2" spans="1:13" ht="15" x14ac:dyDescent="0.25">
      <c r="A2" s="65" t="s">
        <v>1</v>
      </c>
      <c r="B2" s="69"/>
      <c r="C2" s="69"/>
      <c r="D2" s="69"/>
      <c r="E2" s="69"/>
      <c r="F2" s="69"/>
      <c r="G2" s="49"/>
      <c r="H2" s="4"/>
      <c r="I2" s="4"/>
      <c r="J2" s="4"/>
      <c r="K2" s="4"/>
      <c r="L2" s="4"/>
      <c r="M2" s="4"/>
    </row>
    <row r="3" spans="1:13" ht="15" x14ac:dyDescent="0.25">
      <c r="A3" s="65" t="s">
        <v>20</v>
      </c>
      <c r="B3" s="69"/>
      <c r="C3" s="69"/>
      <c r="D3" s="69"/>
      <c r="E3" s="69"/>
      <c r="F3" s="69"/>
      <c r="G3" s="49"/>
      <c r="H3" s="4"/>
      <c r="I3" s="4"/>
      <c r="J3" s="4"/>
      <c r="K3" s="4"/>
      <c r="L3" s="4"/>
      <c r="M3" s="4"/>
    </row>
    <row r="4" spans="1:13" ht="15" x14ac:dyDescent="0.25">
      <c r="A4" s="67" t="str">
        <f>+[1]Apr17BS!A4</f>
        <v>April 2017</v>
      </c>
      <c r="B4" s="69"/>
      <c r="C4" s="69"/>
      <c r="D4" s="69"/>
      <c r="E4" s="69"/>
      <c r="F4" s="69"/>
      <c r="G4" s="49"/>
      <c r="H4" s="4"/>
      <c r="I4" s="4"/>
      <c r="J4" s="4"/>
      <c r="K4" s="4"/>
      <c r="L4" s="4"/>
      <c r="M4" s="4"/>
    </row>
    <row r="5" spans="1:13" x14ac:dyDescent="0.25">
      <c r="A5" s="48"/>
      <c r="B5" s="45"/>
      <c r="C5" s="45"/>
      <c r="D5" s="45"/>
      <c r="E5" s="45"/>
      <c r="F5" s="45"/>
      <c r="G5" s="45"/>
    </row>
    <row r="6" spans="1:13" x14ac:dyDescent="0.25">
      <c r="A6" s="48"/>
      <c r="B6" s="45"/>
      <c r="C6" s="45"/>
      <c r="D6" s="45"/>
      <c r="E6" s="45"/>
      <c r="F6" s="45"/>
      <c r="G6" s="45"/>
    </row>
    <row r="7" spans="1:13" x14ac:dyDescent="0.25">
      <c r="A7" s="48"/>
      <c r="B7" s="45"/>
      <c r="C7" s="45"/>
      <c r="D7" s="45"/>
      <c r="E7" s="45"/>
      <c r="F7" s="45"/>
      <c r="G7" s="45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176534.89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-131963.70000000001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44571.19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35912.97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-55494.84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-19581.869999999995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112702.56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-152381.1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-39678.540000000008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-14689.220000000001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F1"/>
    <mergeCell ref="A2:F2"/>
    <mergeCell ref="A3:F3"/>
    <mergeCell ref="A4:F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50" customWidth="1"/>
    <col min="2" max="2" width="37.33203125" style="7" customWidth="1"/>
    <col min="3" max="3" width="15.33203125" style="1" customWidth="1"/>
    <col min="4" max="4" width="15.5546875" style="1" customWidth="1"/>
    <col min="5" max="5" width="13.44140625" style="1" customWidth="1"/>
    <col min="6" max="16384" width="9.109375" style="7"/>
  </cols>
  <sheetData>
    <row r="1" spans="1:7" ht="31.2" x14ac:dyDescent="0.6">
      <c r="A1" s="71" t="s">
        <v>0</v>
      </c>
      <c r="B1" s="71"/>
      <c r="C1" s="71"/>
      <c r="D1" s="71"/>
      <c r="E1" s="71"/>
    </row>
    <row r="2" spans="1:7" x14ac:dyDescent="0.25">
      <c r="A2" s="72" t="s">
        <v>1</v>
      </c>
      <c r="B2" s="72"/>
      <c r="C2" s="72"/>
      <c r="D2" s="72"/>
      <c r="E2" s="72"/>
    </row>
    <row r="3" spans="1:7" x14ac:dyDescent="0.25">
      <c r="A3" s="72" t="s">
        <v>35</v>
      </c>
      <c r="B3" s="72"/>
      <c r="C3" s="72"/>
      <c r="D3" s="72"/>
      <c r="E3" s="72"/>
    </row>
    <row r="4" spans="1:7" x14ac:dyDescent="0.25">
      <c r="A4" s="72" t="s">
        <v>36</v>
      </c>
      <c r="B4" s="72"/>
      <c r="C4" s="72"/>
      <c r="D4" s="72"/>
      <c r="E4" s="72"/>
    </row>
    <row r="5" spans="1:7" x14ac:dyDescent="0.25">
      <c r="A5" s="73" t="str">
        <f>+[1]Apr17BS!A4</f>
        <v>April 2017</v>
      </c>
      <c r="B5" s="72"/>
      <c r="C5" s="72"/>
      <c r="D5" s="72"/>
      <c r="E5" s="72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51" t="s">
        <v>41</v>
      </c>
      <c r="B10" s="52" t="s">
        <v>42</v>
      </c>
      <c r="C10" s="53"/>
      <c r="D10" s="53"/>
      <c r="E10" s="53">
        <f>+D10-C10</f>
        <v>0</v>
      </c>
    </row>
    <row r="11" spans="1:7" ht="14.4" x14ac:dyDescent="0.3">
      <c r="A11" s="51" t="s">
        <v>43</v>
      </c>
      <c r="B11" s="52" t="s">
        <v>44</v>
      </c>
      <c r="C11" s="53"/>
      <c r="D11" s="53"/>
      <c r="E11" s="53">
        <f t="shared" ref="E11:E20" si="0">+D11-C11</f>
        <v>0</v>
      </c>
    </row>
    <row r="12" spans="1:7" ht="14.4" x14ac:dyDescent="0.3">
      <c r="A12" s="51" t="s">
        <v>45</v>
      </c>
      <c r="B12" s="52" t="s">
        <v>46</v>
      </c>
      <c r="C12" s="53"/>
      <c r="D12" s="53"/>
      <c r="E12" s="53">
        <f t="shared" si="0"/>
        <v>0</v>
      </c>
    </row>
    <row r="13" spans="1:7" ht="14.4" x14ac:dyDescent="0.3">
      <c r="A13" s="51" t="s">
        <v>47</v>
      </c>
      <c r="B13" s="52" t="s">
        <v>48</v>
      </c>
      <c r="C13" s="53"/>
      <c r="D13" s="53"/>
      <c r="E13" s="53">
        <f t="shared" si="0"/>
        <v>0</v>
      </c>
    </row>
    <row r="14" spans="1:7" ht="14.4" x14ac:dyDescent="0.3">
      <c r="A14" s="51" t="s">
        <v>49</v>
      </c>
      <c r="B14" s="52" t="s">
        <v>50</v>
      </c>
      <c r="C14" s="53">
        <v>2000</v>
      </c>
      <c r="D14" s="53">
        <v>715.29</v>
      </c>
      <c r="E14" s="53">
        <f t="shared" si="0"/>
        <v>-1284.71</v>
      </c>
      <c r="G14" s="46"/>
    </row>
    <row r="15" spans="1:7" ht="14.4" x14ac:dyDescent="0.3">
      <c r="A15" s="51" t="s">
        <v>51</v>
      </c>
      <c r="B15" s="52" t="s">
        <v>52</v>
      </c>
      <c r="C15" s="53"/>
      <c r="D15" s="53">
        <v>-195.73</v>
      </c>
      <c r="E15" s="53">
        <f t="shared" si="0"/>
        <v>-195.73</v>
      </c>
    </row>
    <row r="16" spans="1:7" ht="14.4" x14ac:dyDescent="0.3">
      <c r="A16" s="51" t="s">
        <v>53</v>
      </c>
      <c r="B16" s="52" t="s">
        <v>54</v>
      </c>
      <c r="C16" s="53">
        <v>210000</v>
      </c>
      <c r="D16" s="53">
        <v>169574.25</v>
      </c>
      <c r="E16" s="53">
        <f t="shared" si="0"/>
        <v>-40425.75</v>
      </c>
    </row>
    <row r="17" spans="1:5" ht="14.4" x14ac:dyDescent="0.3">
      <c r="A17" s="51" t="s">
        <v>160</v>
      </c>
      <c r="B17" s="52" t="s">
        <v>161</v>
      </c>
      <c r="C17" s="53"/>
      <c r="D17" s="53">
        <v>39.340000000000003</v>
      </c>
      <c r="E17" s="53">
        <f t="shared" si="0"/>
        <v>39.340000000000003</v>
      </c>
    </row>
    <row r="18" spans="1:5" ht="14.4" x14ac:dyDescent="0.3">
      <c r="A18" s="51" t="s">
        <v>150</v>
      </c>
      <c r="B18" s="52" t="s">
        <v>151</v>
      </c>
      <c r="C18" s="53"/>
      <c r="D18" s="53"/>
      <c r="E18" s="53">
        <f t="shared" si="0"/>
        <v>0</v>
      </c>
    </row>
    <row r="19" spans="1:5" ht="14.4" x14ac:dyDescent="0.3">
      <c r="A19" s="51" t="s">
        <v>55</v>
      </c>
      <c r="B19" s="52" t="s">
        <v>56</v>
      </c>
      <c r="C19" s="53"/>
      <c r="D19" s="53">
        <v>0.11</v>
      </c>
      <c r="E19" s="53">
        <f t="shared" si="0"/>
        <v>0.11</v>
      </c>
    </row>
    <row r="20" spans="1:5" ht="14.4" x14ac:dyDescent="0.3">
      <c r="A20" s="51" t="s">
        <v>168</v>
      </c>
      <c r="B20" s="52" t="s">
        <v>196</v>
      </c>
      <c r="C20" s="53"/>
      <c r="D20" s="53">
        <v>6401.63</v>
      </c>
      <c r="E20" s="53">
        <f t="shared" si="0"/>
        <v>6401.63</v>
      </c>
    </row>
    <row r="21" spans="1:5" ht="14.4" x14ac:dyDescent="0.3">
      <c r="A21" s="51"/>
      <c r="B21" s="52"/>
      <c r="C21" s="53"/>
      <c r="D21" s="53"/>
      <c r="E21" s="53"/>
    </row>
    <row r="22" spans="1:5" ht="9" customHeight="1" x14ac:dyDescent="0.3">
      <c r="A22" s="51"/>
      <c r="B22" s="52"/>
      <c r="C22" s="53"/>
      <c r="D22" s="53"/>
      <c r="E22" s="53"/>
    </row>
    <row r="23" spans="1:5" s="3" customFormat="1" ht="14.4" x14ac:dyDescent="0.3">
      <c r="A23" s="51"/>
      <c r="B23" s="52"/>
      <c r="C23" s="54">
        <f>SUM(C10:C22)</f>
        <v>212000</v>
      </c>
      <c r="D23" s="54">
        <f>SUM(D10:D22)</f>
        <v>176534.88999999998</v>
      </c>
      <c r="E23" s="54">
        <f>SUM(E10:E22)</f>
        <v>-35465.110000000008</v>
      </c>
    </row>
    <row r="24" spans="1:5" ht="17.25" customHeight="1" x14ac:dyDescent="0.45">
      <c r="A24" s="34" t="s">
        <v>57</v>
      </c>
    </row>
    <row r="25" spans="1:5" ht="14.4" x14ac:dyDescent="0.3">
      <c r="A25" s="51" t="s">
        <v>58</v>
      </c>
      <c r="B25" s="52" t="s">
        <v>59</v>
      </c>
      <c r="C25" s="53"/>
      <c r="D25" s="53"/>
      <c r="E25" s="53">
        <f>+C25-D25</f>
        <v>0</v>
      </c>
    </row>
    <row r="26" spans="1:5" ht="14.4" x14ac:dyDescent="0.3">
      <c r="A26" s="51" t="s">
        <v>60</v>
      </c>
      <c r="B26" s="52" t="s">
        <v>61</v>
      </c>
      <c r="C26" s="53"/>
      <c r="D26" s="53"/>
      <c r="E26" s="53">
        <f t="shared" ref="E26:E56" si="1">+C26-D26</f>
        <v>0</v>
      </c>
    </row>
    <row r="27" spans="1:5" ht="14.4" x14ac:dyDescent="0.3">
      <c r="A27" s="51" t="s">
        <v>62</v>
      </c>
      <c r="B27" s="52" t="s">
        <v>63</v>
      </c>
      <c r="C27" s="53">
        <v>30000</v>
      </c>
      <c r="D27" s="53">
        <v>15951.35</v>
      </c>
      <c r="E27" s="53">
        <f t="shared" si="1"/>
        <v>14048.65</v>
      </c>
    </row>
    <row r="28" spans="1:5" ht="14.4" x14ac:dyDescent="0.3">
      <c r="A28" s="51" t="s">
        <v>64</v>
      </c>
      <c r="B28" s="52" t="s">
        <v>65</v>
      </c>
      <c r="C28" s="53">
        <v>10000</v>
      </c>
      <c r="D28" s="53">
        <v>2428.87</v>
      </c>
      <c r="E28" s="53">
        <f t="shared" si="1"/>
        <v>7571.13</v>
      </c>
    </row>
    <row r="29" spans="1:5" ht="14.4" x14ac:dyDescent="0.3">
      <c r="A29" s="51" t="s">
        <v>66</v>
      </c>
      <c r="B29" s="52" t="s">
        <v>67</v>
      </c>
      <c r="C29" s="53">
        <v>25000</v>
      </c>
      <c r="D29" s="53">
        <v>11353.14</v>
      </c>
      <c r="E29" s="53">
        <f t="shared" si="1"/>
        <v>13646.86</v>
      </c>
    </row>
    <row r="30" spans="1:5" ht="14.4" x14ac:dyDescent="0.3">
      <c r="A30" s="51" t="s">
        <v>68</v>
      </c>
      <c r="B30" s="52" t="s">
        <v>69</v>
      </c>
      <c r="C30" s="53"/>
      <c r="D30" s="53"/>
      <c r="E30" s="53">
        <f t="shared" si="1"/>
        <v>0</v>
      </c>
    </row>
    <row r="31" spans="1:5" ht="14.4" x14ac:dyDescent="0.3">
      <c r="A31" s="51" t="s">
        <v>185</v>
      </c>
      <c r="B31" s="52" t="s">
        <v>186</v>
      </c>
      <c r="C31" s="53">
        <v>4000</v>
      </c>
      <c r="D31" s="53">
        <v>8751.59</v>
      </c>
      <c r="E31" s="53">
        <f t="shared" si="1"/>
        <v>-4751.59</v>
      </c>
    </row>
    <row r="32" spans="1:5" ht="14.4" x14ac:dyDescent="0.3">
      <c r="A32" s="51" t="s">
        <v>70</v>
      </c>
      <c r="B32" s="52" t="s">
        <v>65</v>
      </c>
      <c r="C32" s="53">
        <v>16000</v>
      </c>
      <c r="D32" s="53">
        <v>9695.19</v>
      </c>
      <c r="E32" s="53">
        <f t="shared" si="1"/>
        <v>6304.8099999999995</v>
      </c>
    </row>
    <row r="33" spans="1:5" ht="14.4" x14ac:dyDescent="0.3">
      <c r="A33" s="51" t="s">
        <v>71</v>
      </c>
      <c r="B33" s="52" t="s">
        <v>72</v>
      </c>
      <c r="C33" s="53">
        <v>30000</v>
      </c>
      <c r="D33" s="53">
        <v>24240</v>
      </c>
      <c r="E33" s="53">
        <f t="shared" si="1"/>
        <v>5760</v>
      </c>
    </row>
    <row r="34" spans="1:5" ht="14.4" x14ac:dyDescent="0.3">
      <c r="A34" s="51" t="s">
        <v>73</v>
      </c>
      <c r="B34" s="52" t="s">
        <v>74</v>
      </c>
      <c r="C34" s="53"/>
      <c r="D34" s="53"/>
      <c r="E34" s="53">
        <f t="shared" si="1"/>
        <v>0</v>
      </c>
    </row>
    <row r="35" spans="1:5" ht="14.4" x14ac:dyDescent="0.3">
      <c r="A35" s="51" t="s">
        <v>152</v>
      </c>
      <c r="B35" s="52" t="s">
        <v>153</v>
      </c>
      <c r="C35" s="53"/>
      <c r="D35" s="53"/>
      <c r="E35" s="53">
        <f t="shared" si="1"/>
        <v>0</v>
      </c>
    </row>
    <row r="36" spans="1:5" ht="14.4" x14ac:dyDescent="0.3">
      <c r="A36" s="51" t="s">
        <v>75</v>
      </c>
      <c r="B36" s="52" t="s">
        <v>76</v>
      </c>
      <c r="C36" s="53">
        <v>25000</v>
      </c>
      <c r="D36" s="53">
        <f>3366.42+1502.9+351.43+6321.5+591.4+110.5+90+492.5+76.26+375.68+25</f>
        <v>13303.59</v>
      </c>
      <c r="E36" s="53">
        <f t="shared" si="1"/>
        <v>11696.41</v>
      </c>
    </row>
    <row r="37" spans="1:5" ht="14.4" x14ac:dyDescent="0.3">
      <c r="A37" s="51" t="s">
        <v>77</v>
      </c>
      <c r="B37" s="52" t="s">
        <v>78</v>
      </c>
      <c r="C37" s="53">
        <v>3000</v>
      </c>
      <c r="D37" s="53">
        <v>891.7</v>
      </c>
      <c r="E37" s="53">
        <f t="shared" si="1"/>
        <v>2108.3000000000002</v>
      </c>
    </row>
    <row r="38" spans="1:5" ht="14.4" x14ac:dyDescent="0.3">
      <c r="A38" s="51" t="s">
        <v>187</v>
      </c>
      <c r="B38" s="52" t="s">
        <v>188</v>
      </c>
      <c r="C38" s="53">
        <v>3000</v>
      </c>
      <c r="D38" s="53">
        <v>350</v>
      </c>
      <c r="E38" s="53">
        <f t="shared" si="1"/>
        <v>2650</v>
      </c>
    </row>
    <row r="39" spans="1:5" ht="14.4" x14ac:dyDescent="0.3">
      <c r="A39" s="51" t="s">
        <v>79</v>
      </c>
      <c r="B39" s="52" t="s">
        <v>80</v>
      </c>
      <c r="C39" s="53"/>
      <c r="D39" s="53"/>
      <c r="E39" s="53">
        <f t="shared" si="1"/>
        <v>0</v>
      </c>
    </row>
    <row r="40" spans="1:5" ht="14.4" x14ac:dyDescent="0.3">
      <c r="A40" s="51" t="s">
        <v>81</v>
      </c>
      <c r="B40" s="52" t="s">
        <v>82</v>
      </c>
      <c r="C40" s="53">
        <v>5000</v>
      </c>
      <c r="D40" s="53">
        <v>1127.93</v>
      </c>
      <c r="E40" s="53">
        <f t="shared" si="1"/>
        <v>3872.0699999999997</v>
      </c>
    </row>
    <row r="41" spans="1:5" ht="14.4" x14ac:dyDescent="0.3">
      <c r="A41" s="51" t="s">
        <v>83</v>
      </c>
      <c r="B41" s="52" t="s">
        <v>84</v>
      </c>
      <c r="C41" s="53"/>
      <c r="D41" s="53"/>
      <c r="E41" s="53">
        <f t="shared" si="1"/>
        <v>0</v>
      </c>
    </row>
    <row r="42" spans="1:5" ht="14.4" x14ac:dyDescent="0.3">
      <c r="A42" s="51" t="s">
        <v>158</v>
      </c>
      <c r="B42" s="52" t="s">
        <v>159</v>
      </c>
      <c r="C42" s="53"/>
      <c r="D42" s="53">
        <v>110</v>
      </c>
      <c r="E42" s="53">
        <f t="shared" si="1"/>
        <v>-110</v>
      </c>
    </row>
    <row r="43" spans="1:5" ht="14.4" x14ac:dyDescent="0.3">
      <c r="A43" s="51" t="s">
        <v>85</v>
      </c>
      <c r="B43" s="52" t="s">
        <v>86</v>
      </c>
      <c r="C43" s="53"/>
      <c r="D43" s="53">
        <v>75.31</v>
      </c>
      <c r="E43" s="53">
        <f t="shared" si="1"/>
        <v>-75.31</v>
      </c>
    </row>
    <row r="44" spans="1:5" ht="14.4" x14ac:dyDescent="0.3">
      <c r="A44" s="51" t="s">
        <v>87</v>
      </c>
      <c r="B44" s="52" t="s">
        <v>88</v>
      </c>
      <c r="C44" s="53"/>
      <c r="D44" s="53">
        <v>2781.51</v>
      </c>
      <c r="E44" s="53">
        <f t="shared" si="1"/>
        <v>-2781.51</v>
      </c>
    </row>
    <row r="45" spans="1:5" ht="14.4" x14ac:dyDescent="0.3">
      <c r="A45" s="51" t="s">
        <v>89</v>
      </c>
      <c r="B45" s="52" t="s">
        <v>90</v>
      </c>
      <c r="C45" s="53"/>
      <c r="D45" s="53">
        <v>3.26</v>
      </c>
      <c r="E45" s="53">
        <f t="shared" si="1"/>
        <v>-3.26</v>
      </c>
    </row>
    <row r="46" spans="1:5" ht="14.4" x14ac:dyDescent="0.3">
      <c r="A46" s="51" t="s">
        <v>194</v>
      </c>
      <c r="B46" s="52" t="s">
        <v>195</v>
      </c>
      <c r="C46" s="53"/>
      <c r="D46" s="53">
        <v>1060.96</v>
      </c>
      <c r="E46" s="53">
        <f t="shared" si="1"/>
        <v>-1060.96</v>
      </c>
    </row>
    <row r="47" spans="1:5" ht="14.4" x14ac:dyDescent="0.3">
      <c r="A47" s="51" t="s">
        <v>91</v>
      </c>
      <c r="B47" s="52" t="s">
        <v>92</v>
      </c>
      <c r="C47" s="53"/>
      <c r="D47" s="53"/>
      <c r="E47" s="53">
        <f t="shared" si="1"/>
        <v>0</v>
      </c>
    </row>
    <row r="48" spans="1:5" ht="14.4" x14ac:dyDescent="0.3">
      <c r="A48" s="51" t="s">
        <v>93</v>
      </c>
      <c r="B48" s="52" t="s">
        <v>147</v>
      </c>
      <c r="C48" s="53">
        <v>10000</v>
      </c>
      <c r="D48" s="53">
        <v>2891.07</v>
      </c>
      <c r="E48" s="53">
        <f t="shared" si="1"/>
        <v>7108.93</v>
      </c>
    </row>
    <row r="49" spans="1:5" ht="14.4" x14ac:dyDescent="0.3">
      <c r="A49" s="51" t="s">
        <v>94</v>
      </c>
      <c r="B49" s="52" t="s">
        <v>95</v>
      </c>
      <c r="C49" s="53">
        <v>5000</v>
      </c>
      <c r="D49" s="53"/>
      <c r="E49" s="53">
        <f t="shared" si="1"/>
        <v>5000</v>
      </c>
    </row>
    <row r="50" spans="1:5" ht="14.4" x14ac:dyDescent="0.3">
      <c r="A50" s="51" t="s">
        <v>96</v>
      </c>
      <c r="B50" s="52" t="s">
        <v>97</v>
      </c>
      <c r="C50" s="53"/>
      <c r="D50" s="53"/>
      <c r="E50" s="53">
        <f t="shared" si="1"/>
        <v>0</v>
      </c>
    </row>
    <row r="51" spans="1:5" ht="14.4" x14ac:dyDescent="0.3">
      <c r="A51" s="51" t="s">
        <v>189</v>
      </c>
      <c r="B51" s="52" t="s">
        <v>190</v>
      </c>
      <c r="C51" s="53">
        <v>5000</v>
      </c>
      <c r="D51" s="53">
        <v>1974.26</v>
      </c>
      <c r="E51" s="53">
        <f t="shared" si="1"/>
        <v>3025.74</v>
      </c>
    </row>
    <row r="52" spans="1:5" ht="14.4" x14ac:dyDescent="0.3">
      <c r="A52" s="51" t="s">
        <v>191</v>
      </c>
      <c r="B52" s="52" t="s">
        <v>78</v>
      </c>
      <c r="C52" s="53">
        <v>0</v>
      </c>
      <c r="D52" s="53">
        <v>1133.0899999999999</v>
      </c>
      <c r="E52" s="53">
        <f t="shared" si="1"/>
        <v>-1133.0899999999999</v>
      </c>
    </row>
    <row r="53" spans="1:5" ht="14.4" x14ac:dyDescent="0.3">
      <c r="A53" s="51" t="s">
        <v>98</v>
      </c>
      <c r="B53" s="52" t="s">
        <v>99</v>
      </c>
      <c r="C53" s="53">
        <v>8000</v>
      </c>
      <c r="D53" s="53">
        <v>3466.84</v>
      </c>
      <c r="E53" s="53">
        <f t="shared" si="1"/>
        <v>4533.16</v>
      </c>
    </row>
    <row r="54" spans="1:5" ht="14.4" x14ac:dyDescent="0.3">
      <c r="A54" s="51" t="s">
        <v>100</v>
      </c>
      <c r="B54" s="52" t="s">
        <v>101</v>
      </c>
      <c r="C54" s="53">
        <v>35000</v>
      </c>
      <c r="D54" s="53">
        <v>30374.04</v>
      </c>
      <c r="E54" s="53">
        <f t="shared" si="1"/>
        <v>4625.9599999999991</v>
      </c>
    </row>
    <row r="55" spans="1:5" ht="14.4" x14ac:dyDescent="0.3">
      <c r="A55" s="51" t="s">
        <v>102</v>
      </c>
      <c r="B55" s="52" t="s">
        <v>103</v>
      </c>
      <c r="C55" s="53">
        <v>6000</v>
      </c>
      <c r="D55" s="53"/>
      <c r="E55" s="53">
        <f t="shared" si="1"/>
        <v>6000</v>
      </c>
    </row>
    <row r="56" spans="1:5" ht="14.4" x14ac:dyDescent="0.3">
      <c r="A56" s="51" t="s">
        <v>164</v>
      </c>
      <c r="B56" s="52" t="s">
        <v>165</v>
      </c>
      <c r="C56" s="53"/>
      <c r="D56" s="53"/>
      <c r="E56" s="53">
        <f t="shared" si="1"/>
        <v>0</v>
      </c>
    </row>
    <row r="57" spans="1:5" ht="10.5" customHeight="1" x14ac:dyDescent="0.3">
      <c r="A57" s="51"/>
      <c r="B57" s="52"/>
      <c r="C57" s="53"/>
      <c r="D57" s="53"/>
      <c r="E57" s="53"/>
    </row>
    <row r="58" spans="1:5" x14ac:dyDescent="0.25">
      <c r="C58" s="35">
        <f>SUM(C25:C57)</f>
        <v>220000</v>
      </c>
      <c r="D58" s="35">
        <f>SUM(D25:D56)</f>
        <v>131963.69999999998</v>
      </c>
      <c r="E58" s="35">
        <f>SUM(E25:E56)</f>
        <v>88036.300000000017</v>
      </c>
    </row>
    <row r="59" spans="1:5" ht="16.2" thickBot="1" x14ac:dyDescent="0.35">
      <c r="B59" s="52" t="s">
        <v>104</v>
      </c>
      <c r="C59" s="36">
        <f>+C23-C58</f>
        <v>-8000</v>
      </c>
      <c r="D59" s="37"/>
      <c r="E59" s="38"/>
    </row>
    <row r="60" spans="1:5" ht="23.25" customHeight="1" thickTop="1" thickBot="1" x14ac:dyDescent="0.35">
      <c r="A60" s="70" t="s">
        <v>155</v>
      </c>
      <c r="B60" s="70"/>
      <c r="C60" s="70"/>
      <c r="D60" s="36">
        <f>+D23-D58</f>
        <v>44571.19</v>
      </c>
      <c r="E60" s="39"/>
    </row>
    <row r="61" spans="1:5" ht="13.8" thickTop="1" x14ac:dyDescent="0.25"/>
  </sheetData>
  <mergeCells count="6">
    <mergeCell ref="A60:C60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50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5" t="s">
        <v>0</v>
      </c>
      <c r="B1" s="75"/>
      <c r="C1" s="75"/>
      <c r="D1" s="75"/>
      <c r="E1" s="75"/>
    </row>
    <row r="2" spans="1:5" ht="31.2" x14ac:dyDescent="0.6">
      <c r="A2" s="76" t="s">
        <v>1</v>
      </c>
      <c r="B2" s="76"/>
      <c r="C2" s="76"/>
      <c r="D2" s="76"/>
      <c r="E2" s="76"/>
    </row>
    <row r="3" spans="1:5" x14ac:dyDescent="0.25">
      <c r="A3" s="72" t="s">
        <v>105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+[1]Apr17BS!A4</f>
        <v>April 2017</v>
      </c>
      <c r="B5" s="73"/>
      <c r="C5" s="73"/>
      <c r="D5" s="73"/>
      <c r="E5" s="73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2" customFormat="1" ht="14.4" x14ac:dyDescent="0.3">
      <c r="A10" s="51" t="s">
        <v>107</v>
      </c>
      <c r="B10" s="52" t="s">
        <v>50</v>
      </c>
      <c r="C10" s="53">
        <v>2000</v>
      </c>
      <c r="D10" s="53">
        <v>1413.74</v>
      </c>
      <c r="E10" s="53">
        <f>+D10-C10</f>
        <v>-586.26</v>
      </c>
    </row>
    <row r="11" spans="1:5" s="52" customFormat="1" ht="14.4" x14ac:dyDescent="0.3">
      <c r="A11" s="51" t="s">
        <v>108</v>
      </c>
      <c r="B11" s="52" t="s">
        <v>109</v>
      </c>
      <c r="C11" s="53"/>
      <c r="D11" s="53">
        <v>-393.35</v>
      </c>
      <c r="E11" s="53">
        <f>+D11-C11</f>
        <v>-393.35</v>
      </c>
    </row>
    <row r="12" spans="1:5" s="52" customFormat="1" ht="14.4" x14ac:dyDescent="0.3">
      <c r="A12" s="51" t="s">
        <v>110</v>
      </c>
      <c r="B12" s="52" t="s">
        <v>111</v>
      </c>
      <c r="C12" s="53">
        <v>50000</v>
      </c>
      <c r="D12" s="53">
        <v>34823.11</v>
      </c>
      <c r="E12" s="53">
        <f>+D12-C12</f>
        <v>-15176.89</v>
      </c>
    </row>
    <row r="13" spans="1:5" s="52" customFormat="1" ht="14.4" x14ac:dyDescent="0.3">
      <c r="A13" s="51" t="s">
        <v>162</v>
      </c>
      <c r="B13" s="52" t="s">
        <v>161</v>
      </c>
      <c r="C13" s="53"/>
      <c r="D13" s="53">
        <v>69.47</v>
      </c>
      <c r="E13" s="53">
        <f>+D13-C13</f>
        <v>69.47</v>
      </c>
    </row>
    <row r="14" spans="1:5" s="52" customFormat="1" ht="14.4" x14ac:dyDescent="0.3">
      <c r="A14" s="51" t="s">
        <v>112</v>
      </c>
      <c r="B14" s="52" t="s">
        <v>56</v>
      </c>
      <c r="C14" s="53"/>
      <c r="D14" s="53"/>
      <c r="E14" s="53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35912.97</v>
      </c>
      <c r="E16" s="35">
        <f>SUM(E10:E15)</f>
        <v>-16087.03</v>
      </c>
    </row>
    <row r="17" spans="1:5" ht="23.4" x14ac:dyDescent="0.45">
      <c r="A17" s="34" t="s">
        <v>57</v>
      </c>
    </row>
    <row r="18" spans="1:5" ht="15" customHeight="1" x14ac:dyDescent="0.3">
      <c r="A18" s="51" t="s">
        <v>180</v>
      </c>
      <c r="B18" s="7" t="s">
        <v>146</v>
      </c>
      <c r="C18" s="53">
        <v>60000</v>
      </c>
      <c r="D18" s="1">
        <v>23275</v>
      </c>
      <c r="E18" s="53">
        <f>+C18-D18</f>
        <v>36725</v>
      </c>
    </row>
    <row r="19" spans="1:5" ht="15" customHeight="1" x14ac:dyDescent="0.3">
      <c r="A19" s="51" t="s">
        <v>181</v>
      </c>
      <c r="B19" s="7" t="s">
        <v>182</v>
      </c>
      <c r="C19" s="53"/>
      <c r="D19" s="1">
        <v>361.04</v>
      </c>
      <c r="E19" s="53">
        <f>+C19-D19</f>
        <v>-361.04</v>
      </c>
    </row>
    <row r="20" spans="1:5" ht="14.4" x14ac:dyDescent="0.3">
      <c r="A20" s="51" t="s">
        <v>113</v>
      </c>
      <c r="B20" s="52" t="s">
        <v>78</v>
      </c>
      <c r="C20" s="53"/>
      <c r="D20" s="53"/>
      <c r="E20" s="53">
        <f>+C20-D20</f>
        <v>0</v>
      </c>
    </row>
    <row r="21" spans="1:5" ht="14.4" x14ac:dyDescent="0.3">
      <c r="A21" s="51" t="s">
        <v>114</v>
      </c>
      <c r="B21" s="52" t="s">
        <v>80</v>
      </c>
      <c r="C21" s="53"/>
      <c r="D21" s="53">
        <v>225.11</v>
      </c>
      <c r="E21" s="53">
        <f t="shared" ref="E21:E29" si="0">+C21-D21</f>
        <v>-225.11</v>
      </c>
    </row>
    <row r="22" spans="1:5" ht="14.4" x14ac:dyDescent="0.3">
      <c r="A22" s="51" t="s">
        <v>115</v>
      </c>
      <c r="B22" s="52" t="s">
        <v>116</v>
      </c>
      <c r="C22" s="53">
        <v>2000</v>
      </c>
      <c r="D22" s="53"/>
      <c r="E22" s="53">
        <f t="shared" si="0"/>
        <v>2000</v>
      </c>
    </row>
    <row r="23" spans="1:5" ht="14.4" x14ac:dyDescent="0.3">
      <c r="A23" s="51" t="s">
        <v>117</v>
      </c>
      <c r="B23" s="52" t="s">
        <v>118</v>
      </c>
      <c r="C23" s="53"/>
      <c r="D23" s="53"/>
      <c r="E23" s="53">
        <f t="shared" si="0"/>
        <v>0</v>
      </c>
    </row>
    <row r="24" spans="1:5" ht="14.4" x14ac:dyDescent="0.3">
      <c r="A24" s="51" t="s">
        <v>119</v>
      </c>
      <c r="B24" s="52" t="s">
        <v>86</v>
      </c>
      <c r="C24" s="53"/>
      <c r="D24" s="53">
        <v>149.54</v>
      </c>
      <c r="E24" s="53">
        <f t="shared" si="0"/>
        <v>-149.54</v>
      </c>
    </row>
    <row r="25" spans="1:5" ht="14.4" x14ac:dyDescent="0.3">
      <c r="A25" s="51" t="s">
        <v>120</v>
      </c>
      <c r="B25" s="52" t="s">
        <v>121</v>
      </c>
      <c r="C25" s="53">
        <v>40000</v>
      </c>
      <c r="D25" s="53">
        <v>25115.18</v>
      </c>
      <c r="E25" s="53">
        <f t="shared" si="0"/>
        <v>14884.82</v>
      </c>
    </row>
    <row r="26" spans="1:5" ht="14.4" x14ac:dyDescent="0.3">
      <c r="A26" s="51" t="s">
        <v>122</v>
      </c>
      <c r="B26" s="52" t="s">
        <v>123</v>
      </c>
      <c r="C26" s="53"/>
      <c r="D26" s="53">
        <v>3048.31</v>
      </c>
      <c r="E26" s="53">
        <f t="shared" si="0"/>
        <v>-3048.31</v>
      </c>
    </row>
    <row r="27" spans="1:5" ht="14.4" x14ac:dyDescent="0.3">
      <c r="A27" s="51" t="s">
        <v>124</v>
      </c>
      <c r="B27" s="52" t="s">
        <v>125</v>
      </c>
      <c r="C27" s="53"/>
      <c r="D27" s="53">
        <v>3320.66</v>
      </c>
      <c r="E27" s="53">
        <f t="shared" si="0"/>
        <v>-3320.66</v>
      </c>
    </row>
    <row r="28" spans="1:5" ht="14.4" x14ac:dyDescent="0.3">
      <c r="A28" s="51" t="s">
        <v>183</v>
      </c>
      <c r="B28" s="52" t="s">
        <v>184</v>
      </c>
      <c r="C28" s="53">
        <v>10000</v>
      </c>
      <c r="D28" s="53"/>
      <c r="E28" s="53">
        <f t="shared" si="0"/>
        <v>10000</v>
      </c>
    </row>
    <row r="29" spans="1:5" ht="14.4" x14ac:dyDescent="0.3">
      <c r="A29" s="51" t="s">
        <v>126</v>
      </c>
      <c r="B29" s="52" t="s">
        <v>156</v>
      </c>
      <c r="C29" s="53"/>
      <c r="D29" s="53"/>
      <c r="E29" s="53">
        <f t="shared" si="0"/>
        <v>0</v>
      </c>
    </row>
    <row r="31" spans="1:5" x14ac:dyDescent="0.25">
      <c r="C31" s="35">
        <f>SUM(C18:C30)</f>
        <v>112000</v>
      </c>
      <c r="D31" s="35">
        <f>SUM(D18:D30)</f>
        <v>55494.84</v>
      </c>
      <c r="E31" s="35">
        <f>SUM(E18:E30)</f>
        <v>56505.16</v>
      </c>
    </row>
    <row r="32" spans="1:5" ht="16.2" thickBot="1" x14ac:dyDescent="0.35">
      <c r="B32" s="52" t="s">
        <v>104</v>
      </c>
      <c r="C32" s="36">
        <f>+C16-C31</f>
        <v>-60000</v>
      </c>
      <c r="E32" s="38"/>
    </row>
    <row r="33" spans="1:5" ht="14.4" thickTop="1" thickBot="1" x14ac:dyDescent="0.3">
      <c r="A33" s="74" t="s">
        <v>157</v>
      </c>
      <c r="B33" s="74"/>
      <c r="C33" s="74"/>
      <c r="D33" s="40">
        <f>+D16-D31</f>
        <v>-19581.869999999995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50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1" t="s">
        <v>0</v>
      </c>
      <c r="B1" s="71"/>
      <c r="C1" s="71"/>
      <c r="D1" s="71"/>
      <c r="E1" s="71"/>
    </row>
    <row r="2" spans="1:5" x14ac:dyDescent="0.25">
      <c r="A2" s="72" t="s">
        <v>1</v>
      </c>
      <c r="B2" s="72"/>
      <c r="C2" s="72"/>
      <c r="D2" s="72"/>
      <c r="E2" s="72"/>
    </row>
    <row r="3" spans="1:5" x14ac:dyDescent="0.25">
      <c r="A3" s="72" t="s">
        <v>127</v>
      </c>
      <c r="B3" s="72"/>
      <c r="C3" s="72"/>
      <c r="D3" s="72"/>
      <c r="E3" s="72"/>
    </row>
    <row r="4" spans="1:5" x14ac:dyDescent="0.25">
      <c r="A4" s="72" t="s">
        <v>36</v>
      </c>
      <c r="B4" s="72"/>
      <c r="C4" s="72"/>
      <c r="D4" s="72"/>
      <c r="E4" s="72"/>
    </row>
    <row r="5" spans="1:5" x14ac:dyDescent="0.25">
      <c r="A5" s="73" t="str">
        <f>+[1]Apr17BS!A4</f>
        <v>April 2017</v>
      </c>
      <c r="B5" s="73"/>
      <c r="C5" s="73"/>
      <c r="D5" s="73"/>
      <c r="E5" s="73"/>
    </row>
    <row r="6" spans="1:5" x14ac:dyDescent="0.25">
      <c r="A6" s="41"/>
      <c r="B6" s="50"/>
      <c r="D6" s="50"/>
      <c r="E6" s="50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1" t="s">
        <v>169</v>
      </c>
      <c r="B10" s="7" t="s">
        <v>170</v>
      </c>
      <c r="D10" s="1"/>
      <c r="E10" s="53">
        <f t="shared" ref="E10:E16" si="0">+D10-C10</f>
        <v>0</v>
      </c>
    </row>
    <row r="11" spans="1:5" ht="14.4" x14ac:dyDescent="0.3">
      <c r="A11" s="51" t="s">
        <v>128</v>
      </c>
      <c r="B11" s="52" t="s">
        <v>50</v>
      </c>
      <c r="C11" s="1">
        <v>4500</v>
      </c>
      <c r="D11" s="53">
        <v>3845.35</v>
      </c>
      <c r="E11" s="53">
        <f t="shared" si="0"/>
        <v>-654.65000000000009</v>
      </c>
    </row>
    <row r="12" spans="1:5" ht="14.4" x14ac:dyDescent="0.3">
      <c r="A12" s="51" t="s">
        <v>129</v>
      </c>
      <c r="B12" s="52" t="s">
        <v>109</v>
      </c>
      <c r="C12" s="1"/>
      <c r="D12" s="53">
        <v>-1085.53</v>
      </c>
      <c r="E12" s="53">
        <f t="shared" si="0"/>
        <v>-1085.53</v>
      </c>
    </row>
    <row r="13" spans="1:5" ht="14.4" x14ac:dyDescent="0.3">
      <c r="A13" s="51" t="s">
        <v>130</v>
      </c>
      <c r="B13" s="52" t="s">
        <v>131</v>
      </c>
      <c r="C13" s="1">
        <v>150000</v>
      </c>
      <c r="D13" s="53">
        <v>109742.72</v>
      </c>
      <c r="E13" s="53">
        <f t="shared" si="0"/>
        <v>-40257.279999999999</v>
      </c>
    </row>
    <row r="14" spans="1:5" ht="14.4" x14ac:dyDescent="0.3">
      <c r="A14" s="51" t="s">
        <v>163</v>
      </c>
      <c r="B14" s="52" t="s">
        <v>161</v>
      </c>
      <c r="C14" s="1"/>
      <c r="D14" s="53">
        <v>200.02</v>
      </c>
      <c r="E14" s="53">
        <f t="shared" si="0"/>
        <v>200.02</v>
      </c>
    </row>
    <row r="15" spans="1:5" ht="14.4" x14ac:dyDescent="0.3">
      <c r="A15" s="51" t="s">
        <v>132</v>
      </c>
      <c r="B15" s="52" t="s">
        <v>133</v>
      </c>
      <c r="C15" s="1"/>
      <c r="D15" s="53"/>
      <c r="E15" s="53">
        <f t="shared" si="0"/>
        <v>0</v>
      </c>
    </row>
    <row r="16" spans="1:5" ht="14.4" x14ac:dyDescent="0.3">
      <c r="A16" s="51" t="s">
        <v>169</v>
      </c>
      <c r="B16" s="52" t="s">
        <v>170</v>
      </c>
      <c r="C16" s="1"/>
      <c r="D16" s="53"/>
      <c r="E16" s="53">
        <f t="shared" si="0"/>
        <v>0</v>
      </c>
    </row>
    <row r="17" spans="1:5" x14ac:dyDescent="0.25">
      <c r="D17" s="1"/>
      <c r="E17" s="1"/>
    </row>
    <row r="18" spans="1:5" x14ac:dyDescent="0.25">
      <c r="C18" s="35">
        <f>SUM(C10:C17)</f>
        <v>154500</v>
      </c>
      <c r="D18" s="35">
        <f>SUM(D10:D17)</f>
        <v>112702.56000000001</v>
      </c>
      <c r="E18" s="35">
        <f>SUM(E10:E17)</f>
        <v>-41797.440000000002</v>
      </c>
    </row>
    <row r="19" spans="1:5" ht="23.4" x14ac:dyDescent="0.45">
      <c r="A19" s="34" t="s">
        <v>57</v>
      </c>
    </row>
    <row r="20" spans="1:5" ht="14.4" x14ac:dyDescent="0.3">
      <c r="A20" s="51" t="s">
        <v>134</v>
      </c>
      <c r="B20" s="52" t="s">
        <v>72</v>
      </c>
      <c r="C20" s="1">
        <v>89000</v>
      </c>
      <c r="D20" s="53">
        <v>72245</v>
      </c>
      <c r="E20" s="53">
        <f>+C20-D20</f>
        <v>16755</v>
      </c>
    </row>
    <row r="21" spans="1:5" ht="14.4" x14ac:dyDescent="0.3">
      <c r="A21" s="51" t="s">
        <v>135</v>
      </c>
      <c r="B21" s="52" t="s">
        <v>136</v>
      </c>
      <c r="C21" s="1"/>
      <c r="D21" s="53"/>
      <c r="E21" s="53">
        <f t="shared" ref="E21:E32" si="1">+C21-D21</f>
        <v>0</v>
      </c>
    </row>
    <row r="22" spans="1:5" ht="14.4" x14ac:dyDescent="0.3">
      <c r="A22" s="51" t="s">
        <v>145</v>
      </c>
      <c r="B22" s="52" t="s">
        <v>146</v>
      </c>
      <c r="C22" s="1"/>
      <c r="D22" s="53"/>
      <c r="E22" s="53">
        <f t="shared" si="1"/>
        <v>0</v>
      </c>
    </row>
    <row r="23" spans="1:5" ht="14.4" x14ac:dyDescent="0.3">
      <c r="A23" s="51" t="s">
        <v>166</v>
      </c>
      <c r="B23" s="52" t="s">
        <v>167</v>
      </c>
      <c r="C23" s="1"/>
      <c r="D23" s="53"/>
      <c r="E23" s="53">
        <f t="shared" si="1"/>
        <v>0</v>
      </c>
    </row>
    <row r="24" spans="1:5" ht="14.4" x14ac:dyDescent="0.3">
      <c r="A24" s="51" t="s">
        <v>137</v>
      </c>
      <c r="B24" s="52" t="s">
        <v>76</v>
      </c>
      <c r="C24" s="1">
        <v>55000</v>
      </c>
      <c r="D24" s="53">
        <f>152381.1-101958.36</f>
        <v>50422.740000000005</v>
      </c>
      <c r="E24" s="53">
        <f t="shared" si="1"/>
        <v>4577.2599999999948</v>
      </c>
    </row>
    <row r="25" spans="1:5" ht="14.4" x14ac:dyDescent="0.3">
      <c r="A25" s="51" t="s">
        <v>197</v>
      </c>
      <c r="B25" s="52" t="s">
        <v>198</v>
      </c>
      <c r="C25" s="1"/>
      <c r="D25" s="53">
        <v>188.96</v>
      </c>
      <c r="E25" s="53">
        <f t="shared" si="1"/>
        <v>-188.96</v>
      </c>
    </row>
    <row r="26" spans="1:5" ht="14.4" x14ac:dyDescent="0.3">
      <c r="A26" s="51" t="s">
        <v>192</v>
      </c>
      <c r="B26" s="52" t="s">
        <v>193</v>
      </c>
      <c r="C26" s="1"/>
      <c r="D26" s="53">
        <v>13.36</v>
      </c>
      <c r="E26" s="53">
        <f t="shared" si="1"/>
        <v>-13.36</v>
      </c>
    </row>
    <row r="27" spans="1:5" ht="14.4" x14ac:dyDescent="0.3">
      <c r="A27" s="51" t="s">
        <v>148</v>
      </c>
      <c r="B27" s="52" t="s">
        <v>149</v>
      </c>
      <c r="C27" s="1"/>
      <c r="D27" s="53"/>
      <c r="E27" s="53">
        <f t="shared" si="1"/>
        <v>0</v>
      </c>
    </row>
    <row r="28" spans="1:5" ht="14.4" x14ac:dyDescent="0.3">
      <c r="A28" s="51" t="s">
        <v>138</v>
      </c>
      <c r="B28" s="52" t="s">
        <v>86</v>
      </c>
      <c r="C28" s="1"/>
      <c r="D28" s="53">
        <v>422.03</v>
      </c>
      <c r="E28" s="53">
        <f t="shared" si="1"/>
        <v>-422.03</v>
      </c>
    </row>
    <row r="29" spans="1:5" ht="14.4" x14ac:dyDescent="0.3">
      <c r="A29" s="51" t="s">
        <v>139</v>
      </c>
      <c r="B29" s="52" t="s">
        <v>140</v>
      </c>
      <c r="C29" s="1"/>
      <c r="D29" s="53"/>
      <c r="E29" s="53">
        <f t="shared" si="1"/>
        <v>0</v>
      </c>
    </row>
    <row r="30" spans="1:5" ht="14.4" x14ac:dyDescent="0.3">
      <c r="A30" s="51" t="s">
        <v>141</v>
      </c>
      <c r="B30" s="52" t="s">
        <v>88</v>
      </c>
      <c r="C30" s="1"/>
      <c r="D30" s="53"/>
      <c r="E30" s="53">
        <f t="shared" si="1"/>
        <v>0</v>
      </c>
    </row>
    <row r="31" spans="1:5" ht="14.4" x14ac:dyDescent="0.3">
      <c r="A31" s="51" t="s">
        <v>142</v>
      </c>
      <c r="B31" s="52" t="s">
        <v>143</v>
      </c>
      <c r="C31" s="1">
        <v>38000</v>
      </c>
      <c r="D31" s="53">
        <v>18070.61</v>
      </c>
      <c r="E31" s="53">
        <f t="shared" si="1"/>
        <v>19929.39</v>
      </c>
    </row>
    <row r="32" spans="1:5" ht="14.4" x14ac:dyDescent="0.3">
      <c r="A32" s="51" t="s">
        <v>144</v>
      </c>
      <c r="B32" s="52" t="s">
        <v>103</v>
      </c>
      <c r="C32" s="1">
        <v>20000</v>
      </c>
      <c r="D32" s="53">
        <v>11018.4</v>
      </c>
      <c r="E32" s="53">
        <f t="shared" si="1"/>
        <v>8981.6</v>
      </c>
    </row>
    <row r="34" spans="1:5" x14ac:dyDescent="0.25">
      <c r="C34" s="35">
        <f>SUM(C20:C33)</f>
        <v>202000</v>
      </c>
      <c r="D34" s="35">
        <f>SUM(D20:D33)</f>
        <v>152381.1</v>
      </c>
      <c r="E34" s="35">
        <f>SUM(E20:E33)</f>
        <v>49618.899999999994</v>
      </c>
    </row>
    <row r="35" spans="1:5" ht="16.2" thickBot="1" x14ac:dyDescent="0.35">
      <c r="B35" s="52" t="s">
        <v>104</v>
      </c>
      <c r="C35" s="36">
        <f>+C18-C34</f>
        <v>-47500</v>
      </c>
      <c r="E35" s="38"/>
    </row>
    <row r="36" spans="1:5" ht="14.4" thickTop="1" thickBot="1" x14ac:dyDescent="0.3">
      <c r="A36" s="74" t="s">
        <v>157</v>
      </c>
      <c r="B36" s="74"/>
      <c r="C36" s="74"/>
      <c r="D36" s="40">
        <f>+D18-D34</f>
        <v>-39678.539999999994</v>
      </c>
      <c r="E36" s="39"/>
    </row>
    <row r="37" spans="1:5" ht="13.8" thickTop="1" x14ac:dyDescent="0.25">
      <c r="A37" s="7"/>
      <c r="D37" s="1"/>
    </row>
  </sheetData>
  <mergeCells count="6">
    <mergeCell ref="A36:C36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2017-07-31T20:36:44Z</dcterms:modified>
</cp:coreProperties>
</file>