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2" i="5" l="1"/>
  <c r="E30" i="5"/>
  <c r="E29" i="5"/>
  <c r="E28" i="5"/>
  <c r="E27" i="5"/>
  <c r="E26" i="5"/>
  <c r="E25" i="5"/>
  <c r="D24" i="5"/>
  <c r="D32" i="5" s="1"/>
  <c r="E23" i="5"/>
  <c r="E22" i="5"/>
  <c r="E21" i="5"/>
  <c r="E20" i="5"/>
  <c r="D18" i="5"/>
  <c r="C18" i="5"/>
  <c r="C33" i="5" s="1"/>
  <c r="E16" i="5"/>
  <c r="E15" i="5"/>
  <c r="E14" i="5"/>
  <c r="E13" i="5"/>
  <c r="E12" i="5"/>
  <c r="E11" i="5"/>
  <c r="E10" i="5"/>
  <c r="E18" i="5" s="1"/>
  <c r="A5" i="5"/>
  <c r="D28" i="4"/>
  <c r="C28" i="4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C29" i="4" s="1"/>
  <c r="E14" i="4"/>
  <c r="E13" i="4"/>
  <c r="E12" i="4"/>
  <c r="E11" i="4"/>
  <c r="E10" i="4"/>
  <c r="A5" i="4"/>
  <c r="A5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C24" i="3"/>
  <c r="D24" i="3"/>
  <c r="E24" i="3"/>
  <c r="E26" i="3"/>
  <c r="E27" i="3"/>
  <c r="E28" i="3"/>
  <c r="E29" i="3"/>
  <c r="E54" i="3" s="1"/>
  <c r="E30" i="3"/>
  <c r="E31" i="3"/>
  <c r="E32" i="3"/>
  <c r="E33" i="3"/>
  <c r="E34" i="3"/>
  <c r="E35" i="3"/>
  <c r="D36" i="3"/>
  <c r="D54" i="3" s="1"/>
  <c r="D56" i="3" s="1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C54" i="3"/>
  <c r="C5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D34" i="5" l="1"/>
  <c r="E24" i="5"/>
  <c r="E32" i="5" s="1"/>
  <c r="F44" i="1"/>
  <c r="D49" i="1"/>
  <c r="F35" i="1"/>
  <c r="C37" i="1"/>
  <c r="F34" i="1"/>
  <c r="F37" i="1" s="1"/>
  <c r="C44" i="1"/>
  <c r="C47" i="1" s="1"/>
  <c r="C49" i="1" s="1"/>
  <c r="F47" i="1" l="1"/>
  <c r="F49" i="1" s="1"/>
</calcChain>
</file>

<file path=xl/sharedStrings.xml><?xml version="1.0" encoding="utf-8"?>
<sst xmlns="http://schemas.openxmlformats.org/spreadsheetml/2006/main" count="236" uniqueCount="186">
  <si>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</si>
  <si>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</si>
  <si>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</si>
  <si>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</si>
  <si>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</si>
  <si>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</si>
  <si>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</si>
  <si>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</si>
  <si>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</si>
  <si>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</si>
  <si>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</si>
  <si>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</si>
  <si>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</si>
  <si>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</si>
  <si>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</si>
  <si>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</si>
  <si>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</si>
  <si>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</si>
  <si>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</si>
  <si>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</si>
  <si>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</si>
  <si>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</si>
  <si>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</si>
  <si>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</si>
  <si>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</si>
  <si>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</si>
  <si>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</si>
  <si>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</si>
  <si>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</si>
  <si>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</si>
  <si>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</si>
  <si>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</si>
  <si>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</si>
  <si>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</si>
  <si>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</si>
  <si>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</si>
  <si>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</si>
  <si>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</si>
  <si>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</si>
  <si>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</si>
  <si>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</si>
  <si>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</si>
  <si>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</si>
  <si>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</si>
  <si>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</si>
  <si>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</si>
  <si>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</si>
  <si>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</si>
  <si>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</si>
  <si>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</si>
  <si>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</si>
  <si>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</si>
  <si>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</si>
  <si>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</si>
  <si>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</si>
  <si>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</si>
  <si>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</si>
  <si>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</si>
  <si>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</si>
  <si>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</si>
  <si>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</si>
  <si>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</si>
  <si>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</si>
  <si>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</si>
  <si>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</si>
  <si>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</si>
  <si>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</si>
  <si>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</si>
  <si>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</si>
  <si>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</si>
  <si>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</si>
  <si>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</si>
  <si>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</si>
  <si>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</si>
  <si>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</si>
  <si>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</si>
  <si>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</si>
  <si>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</si>
  <si>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</si>
  <si>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</si>
  <si>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</si>
  <si>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</si>
  <si>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</si>
  <si>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</si>
  <si>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</si>
  <si>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</si>
  <si>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</si>
  <si>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</si>
  <si>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</si>
  <si>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</si>
  <si>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</si>
  <si>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</si>
  <si>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</si>
  <si>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</si>
  <si>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</si>
  <si>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</si>
  <si>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</si>
  <si>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</si>
  <si>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</si>
  <si>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</si>
  <si>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</si>
  <si>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</si>
  <si>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</si>
  <si>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</si>
  <si>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</si>
  <si>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</si>
  <si>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</si>
  <si>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</si>
  <si>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</si>
  <si>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</si>
  <si>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</si>
  <si>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</si>
  <si>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</si>
  <si>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</si>
  <si>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</si>
  <si>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</si>
  <si>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</si>
  <si>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</si>
  <si>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</si>
  <si>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</si>
  <si>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</si>
  <si>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</si>
  <si>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</si>
  <si>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</si>
  <si>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</si>
  <si>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</si>
  <si>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</si>
  <si>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</si>
  <si>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</si>
  <si>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</si>
  <si>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</si>
  <si>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</si>
  <si>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</si>
  <si>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</si>
  <si>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</si>
  <si>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</si>
  <si>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</si>
  <si>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</si>
  <si>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</si>
  <si>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</si>
  <si>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</si>
  <si>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</si>
  <si>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</si>
  <si>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</si>
  <si>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</si>
  <si>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</si>
  <si>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</si>
  <si>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</si>
  <si>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</si>
  <si>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</si>
  <si>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</si>
  <si>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</si>
  <si>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</si>
  <si>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</si>
  <si>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</si>
  <si>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</si>
  <si>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</si>
  <si>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</si>
  <si>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</si>
  <si>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</si>
  <si>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</si>
  <si>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</si>
  <si>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</si>
  <si>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</si>
  <si>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</si>
  <si>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</si>
  <si>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</si>
  <si>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</si>
  <si>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</si>
  <si>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</si>
  <si>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</si>
  <si>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</si>
  <si>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</si>
  <si>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</si>
  <si>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</si>
  <si>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</si>
  <si>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April 2016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</si>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</sst>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3" fillId="2" borderId="0" xfId="0" applyNumberFormat="1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5BS"/>
      <sheetName val="Nov15IS"/>
      <sheetName val="Nov15-BVA-71"/>
      <sheetName val="Nov15-BVA-72"/>
      <sheetName val="Nov15-BVA-73"/>
      <sheetName val="Dec15BS"/>
      <sheetName val="Dec15IS"/>
      <sheetName val="Dec15-BVA-71"/>
      <sheetName val="Dec15-BVA-72"/>
      <sheetName val="Dec15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A4" t="str">
            <v>April 2016</v>
          </cell>
        </row>
      </sheetData>
      <sheetData sheetId="46">
        <row r="12">
          <cell r="B12">
            <v>-176328.58</v>
          </cell>
        </row>
        <row r="20">
          <cell r="B20">
            <v>22788.269999999997</v>
          </cell>
        </row>
        <row r="28">
          <cell r="B28">
            <v>17852.200000000012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0" t="s">
        <v>0</v>
      </c>
      <c r="B1" s="60"/>
      <c r="C1" s="61"/>
      <c r="D1" s="61"/>
      <c r="E1" s="61"/>
      <c r="F1" s="61"/>
    </row>
    <row r="2" spans="1:23" ht="15" x14ac:dyDescent="0.25">
      <c r="A2" s="62" t="s">
        <v>1</v>
      </c>
      <c r="B2" s="62"/>
      <c r="C2" s="63"/>
      <c r="D2" s="63"/>
      <c r="E2" s="63"/>
      <c r="F2" s="63"/>
    </row>
    <row r="3" spans="1:23" ht="15" x14ac:dyDescent="0.25">
      <c r="A3" s="62" t="s">
        <v>2</v>
      </c>
      <c r="B3" s="62"/>
      <c r="C3" s="63"/>
      <c r="D3" s="63"/>
      <c r="E3" s="63"/>
      <c r="F3" s="63"/>
    </row>
    <row r="4" spans="1:23" ht="15" x14ac:dyDescent="0.25">
      <c r="A4" s="64" t="s">
        <v>176</v>
      </c>
      <c r="B4" s="64"/>
      <c r="C4" s="63"/>
      <c r="D4" s="63"/>
      <c r="E4" s="63"/>
      <c r="F4" s="63"/>
    </row>
    <row r="5" spans="1:23" ht="13.8" thickBot="1" x14ac:dyDescent="0.3">
      <c r="A5" s="52"/>
      <c r="B5" s="53"/>
      <c r="C5" s="53"/>
      <c r="D5" s="53"/>
      <c r="E5" s="53"/>
      <c r="F5" s="53"/>
    </row>
    <row r="6" spans="1:23" ht="15" x14ac:dyDescent="0.25">
      <c r="A6" s="8"/>
      <c r="B6" s="54" t="s">
        <v>31</v>
      </c>
      <c r="C6" s="55"/>
      <c r="D6" s="9" t="s">
        <v>3</v>
      </c>
      <c r="E6" s="10" t="s">
        <v>3</v>
      </c>
      <c r="F6" s="58" t="s">
        <v>4</v>
      </c>
      <c r="G6" s="43"/>
      <c r="H6" s="43"/>
      <c r="I6" s="43"/>
      <c r="J6" s="43"/>
      <c r="S6" s="43"/>
      <c r="T6" s="43"/>
    </row>
    <row r="7" spans="1:23" ht="15.6" thickBot="1" x14ac:dyDescent="0.3">
      <c r="A7" s="11"/>
      <c r="B7" s="56"/>
      <c r="C7" s="57"/>
      <c r="D7" s="12">
        <v>72</v>
      </c>
      <c r="E7" s="13">
        <v>73</v>
      </c>
      <c r="F7" s="59"/>
      <c r="G7" s="14"/>
      <c r="H7" s="14"/>
      <c r="I7" s="14"/>
      <c r="J7" s="14"/>
      <c r="S7" s="14"/>
      <c r="T7" s="14"/>
      <c r="U7" s="43"/>
      <c r="V7" s="43"/>
      <c r="W7" s="43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177</v>
      </c>
      <c r="D11" s="5">
        <v>6383.61</v>
      </c>
      <c r="F11" s="5">
        <f>+C11+D11+E11</f>
        <v>6383.61</v>
      </c>
      <c r="G11" s="46"/>
    </row>
    <row r="12" spans="1:23" ht="14.25" customHeight="1" x14ac:dyDescent="0.35">
      <c r="A12" s="4" t="s">
        <v>178</v>
      </c>
      <c r="F12" s="5">
        <f>+C12+D12+E12</f>
        <v>0</v>
      </c>
      <c r="G12" s="47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78622.13</v>
      </c>
      <c r="F14" s="5">
        <f>+C14+D14+E14</f>
        <v>78622.13</v>
      </c>
    </row>
    <row r="15" spans="1:23" ht="14.25" customHeight="1" x14ac:dyDescent="0.25">
      <c r="A15" s="16" t="s">
        <v>8</v>
      </c>
      <c r="B15" s="17">
        <v>254936.31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172128.7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697908.8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2643.54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179</v>
      </c>
      <c r="C19" s="5">
        <f>1127617.35-318551.55-686027.7</f>
        <v>123038.10000000009</v>
      </c>
      <c r="D19" s="5">
        <v>318551.55</v>
      </c>
      <c r="E19" s="5">
        <v>686027.7</v>
      </c>
      <c r="F19" s="5">
        <f t="shared" si="0"/>
        <v>1127617.3500000001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2306.42</v>
      </c>
      <c r="F20" s="5">
        <f t="shared" si="0"/>
        <v>2306.42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180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181</v>
      </c>
      <c r="F22" s="5">
        <f t="shared" si="0"/>
        <v>0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204966.65000000011</v>
      </c>
      <c r="D24" s="19">
        <f>SUM(D11:D23)</f>
        <v>324935.15999999997</v>
      </c>
      <c r="E24" s="19">
        <f>SUM(E11:E23)</f>
        <v>686027.7</v>
      </c>
      <c r="F24" s="19">
        <f>+C24+D24+E24</f>
        <v>1215929.51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182</v>
      </c>
      <c r="C28" s="5">
        <v>10642.67</v>
      </c>
      <c r="E28" s="5">
        <v>9586.9</v>
      </c>
      <c r="F28" s="5">
        <f t="shared" ref="F28:F35" si="1">+C28+D28+E28</f>
        <v>20229.57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183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39808.79</v>
      </c>
      <c r="F30" s="5">
        <f t="shared" si="1"/>
        <v>39808.79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347.14</v>
      </c>
      <c r="F31" s="5">
        <f t="shared" si="1"/>
        <v>347.14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184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185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185713.35-C34-C31-C30</f>
        <v>141611.90999999997</v>
      </c>
      <c r="F35" s="5">
        <f t="shared" si="1"/>
        <v>141611.90999999997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196356.01999999996</v>
      </c>
      <c r="D37" s="19">
        <f>SUM(D28:D36)</f>
        <v>0</v>
      </c>
      <c r="E37" s="19">
        <f>SUM(E28:E36)</f>
        <v>9586.9</v>
      </c>
      <c r="F37" s="19">
        <f>SUM(F28:F36)</f>
        <v>205942.91999999998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</f>
        <v>184939.21000000002</v>
      </c>
      <c r="D41" s="5">
        <f>117171.8+163118.92+14329.21+7526.96</f>
        <v>302146.89000000007</v>
      </c>
      <c r="E41" s="5">
        <f>298165.42+224182.28+92107.58+44133.32</f>
        <v>658588.59999999986</v>
      </c>
      <c r="F41" s="5">
        <f>+C41+D41+E41</f>
        <v>1145674.7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+[1]Apr16IS!B12</f>
        <v>-176328.58</v>
      </c>
      <c r="D42" s="5">
        <f>+[1]Apr16IS!B20</f>
        <v>22788.269999999997</v>
      </c>
      <c r="E42" s="5">
        <f>+[1]Apr16IS!B28</f>
        <v>17852.200000000012</v>
      </c>
      <c r="F42" s="5">
        <f>+C42+D42+E42</f>
        <v>-135688.10999999999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8610.6300000000338</v>
      </c>
      <c r="D44" s="19">
        <f>SUM(D41:D43)</f>
        <v>324935.16000000009</v>
      </c>
      <c r="E44" s="19">
        <f>SUM(E41:E43)</f>
        <v>676440.79999999981</v>
      </c>
      <c r="F44" s="19">
        <f>+F42+F41</f>
        <v>1009986.59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204966.65</v>
      </c>
      <c r="D47" s="19">
        <f>+D44+D37</f>
        <v>324935.16000000009</v>
      </c>
      <c r="E47" s="19">
        <f>+E44+E37</f>
        <v>686027.69999999984</v>
      </c>
      <c r="F47" s="19">
        <f>+F44+F37</f>
        <v>1215929.51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activeCell="A2" sqref="A2:G2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5" t="s">
        <v>0</v>
      </c>
      <c r="B1" s="66"/>
      <c r="C1" s="66"/>
      <c r="D1" s="66"/>
      <c r="E1" s="66"/>
      <c r="F1" s="66"/>
      <c r="G1" s="66"/>
      <c r="H1" s="4"/>
      <c r="I1" s="4"/>
      <c r="J1" s="4"/>
      <c r="K1" s="4"/>
      <c r="L1" s="4"/>
      <c r="M1" s="4"/>
    </row>
    <row r="2" spans="1:13" ht="15" x14ac:dyDescent="0.25">
      <c r="A2" s="62" t="s">
        <v>1</v>
      </c>
      <c r="B2" s="66"/>
      <c r="C2" s="66"/>
      <c r="D2" s="66"/>
      <c r="E2" s="66"/>
      <c r="F2" s="66"/>
      <c r="G2" s="66"/>
      <c r="H2" s="4"/>
      <c r="I2" s="4"/>
      <c r="J2" s="4"/>
      <c r="K2" s="4"/>
      <c r="L2" s="4"/>
      <c r="M2" s="4"/>
    </row>
    <row r="3" spans="1:13" ht="15" x14ac:dyDescent="0.25">
      <c r="A3" s="62" t="s">
        <v>20</v>
      </c>
      <c r="B3" s="66"/>
      <c r="C3" s="66"/>
      <c r="D3" s="66"/>
      <c r="E3" s="66"/>
      <c r="F3" s="66"/>
      <c r="G3" s="66"/>
      <c r="H3" s="4"/>
      <c r="I3" s="4"/>
      <c r="J3" s="4"/>
      <c r="K3" s="4"/>
      <c r="L3" s="4"/>
      <c r="M3" s="4"/>
    </row>
    <row r="4" spans="1:13" ht="15" x14ac:dyDescent="0.25">
      <c r="A4" s="64" t="str">
        <f>+[1]Apr16BS!A4</f>
        <v>April 2016</v>
      </c>
      <c r="B4" s="66"/>
      <c r="C4" s="66"/>
      <c r="D4" s="66"/>
      <c r="E4" s="66"/>
      <c r="F4" s="66"/>
      <c r="G4" s="66"/>
      <c r="H4" s="4"/>
      <c r="I4" s="4"/>
      <c r="J4" s="4"/>
      <c r="K4" s="4"/>
      <c r="L4" s="4"/>
      <c r="M4" s="4"/>
    </row>
    <row r="5" spans="1:13" x14ac:dyDescent="0.25">
      <c r="A5" s="44"/>
      <c r="B5" s="42"/>
      <c r="C5" s="42"/>
      <c r="D5" s="42"/>
      <c r="E5" s="42"/>
      <c r="F5" s="42"/>
      <c r="G5" s="42"/>
    </row>
    <row r="6" spans="1:13" x14ac:dyDescent="0.25">
      <c r="A6" s="44"/>
      <c r="B6" s="42"/>
      <c r="C6" s="42"/>
      <c r="D6" s="42"/>
      <c r="E6" s="42"/>
      <c r="F6" s="42"/>
      <c r="G6" s="42"/>
    </row>
    <row r="7" spans="1:13" x14ac:dyDescent="0.25">
      <c r="A7" s="44"/>
      <c r="B7" s="42"/>
      <c r="C7" s="42"/>
      <c r="D7" s="42"/>
      <c r="E7" s="42"/>
      <c r="F7" s="42"/>
      <c r="G7" s="42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166865.57999999999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-343194.16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-176328.58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36672.49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-13884.22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22788.269999999997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113694.13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-95841.93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17852.200000000012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-135688.10999999999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45" customWidth="1"/>
    <col min="2" max="2" width="31.6640625" style="7" customWidth="1"/>
    <col min="3" max="3" width="13.44140625" style="1" customWidth="1"/>
    <col min="4" max="4" width="13.33203125" style="1" bestFit="1" customWidth="1"/>
    <col min="5" max="5" width="16.33203125" style="1" customWidth="1"/>
    <col min="6" max="16384" width="9.109375" style="7"/>
  </cols>
  <sheetData>
    <row r="1" spans="1:5" ht="31.2" x14ac:dyDescent="0.6">
      <c r="A1" s="68" t="s">
        <v>0</v>
      </c>
      <c r="B1" s="68"/>
      <c r="C1" s="68"/>
      <c r="D1" s="68"/>
      <c r="E1" s="68"/>
    </row>
    <row r="2" spans="1:5" x14ac:dyDescent="0.25">
      <c r="A2" s="69" t="s">
        <v>1</v>
      </c>
      <c r="B2" s="69"/>
      <c r="C2" s="69"/>
      <c r="D2" s="69"/>
      <c r="E2" s="69"/>
    </row>
    <row r="3" spans="1:5" x14ac:dyDescent="0.25">
      <c r="A3" s="69" t="s">
        <v>35</v>
      </c>
      <c r="B3" s="69"/>
      <c r="C3" s="69"/>
      <c r="D3" s="69"/>
      <c r="E3" s="69"/>
    </row>
    <row r="4" spans="1:5" x14ac:dyDescent="0.25">
      <c r="A4" s="69" t="s">
        <v>36</v>
      </c>
      <c r="B4" s="69"/>
      <c r="C4" s="69"/>
      <c r="D4" s="69"/>
      <c r="E4" s="69"/>
    </row>
    <row r="5" spans="1:5" x14ac:dyDescent="0.25">
      <c r="A5" s="70" t="str">
        <f>+[1]Apr16BS!A4</f>
        <v>April 2016</v>
      </c>
      <c r="B5" s="70"/>
      <c r="C5" s="70"/>
      <c r="D5" s="70"/>
      <c r="E5" s="70"/>
    </row>
    <row r="6" spans="1:5" ht="8.25" customHeight="1" x14ac:dyDescent="0.25"/>
    <row r="7" spans="1:5" s="2" customFormat="1" ht="37.5" customHeight="1" x14ac:dyDescent="0.25">
      <c r="A7" s="30" t="s">
        <v>37</v>
      </c>
      <c r="B7" s="31" t="s">
        <v>38</v>
      </c>
      <c r="C7" s="32" t="s">
        <v>39</v>
      </c>
      <c r="D7" s="33" t="s">
        <v>40</v>
      </c>
      <c r="E7" s="32" t="s">
        <v>158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8" t="s">
        <v>41</v>
      </c>
      <c r="B10" s="49" t="s">
        <v>42</v>
      </c>
      <c r="C10" s="50"/>
      <c r="D10" s="50">
        <v>511</v>
      </c>
      <c r="E10" s="50">
        <f>+D10-C10</f>
        <v>511</v>
      </c>
    </row>
    <row r="11" spans="1:5" ht="14.4" x14ac:dyDescent="0.3">
      <c r="A11" s="48" t="s">
        <v>43</v>
      </c>
      <c r="B11" s="49" t="s">
        <v>44</v>
      </c>
      <c r="C11" s="50"/>
      <c r="D11" s="50"/>
      <c r="E11" s="50">
        <f t="shared" ref="E11:E22" si="0">+D11-C11</f>
        <v>0</v>
      </c>
    </row>
    <row r="12" spans="1:5" ht="14.4" x14ac:dyDescent="0.3">
      <c r="A12" s="48" t="s">
        <v>45</v>
      </c>
      <c r="B12" s="49" t="s">
        <v>46</v>
      </c>
      <c r="C12" s="50"/>
      <c r="D12" s="50"/>
      <c r="E12" s="50">
        <f t="shared" si="0"/>
        <v>0</v>
      </c>
    </row>
    <row r="13" spans="1:5" ht="14.4" x14ac:dyDescent="0.3">
      <c r="A13" s="48" t="s">
        <v>47</v>
      </c>
      <c r="B13" s="49" t="s">
        <v>48</v>
      </c>
      <c r="C13" s="50"/>
      <c r="D13" s="50"/>
      <c r="E13" s="50">
        <f t="shared" si="0"/>
        <v>0</v>
      </c>
    </row>
    <row r="14" spans="1:5" ht="14.4" x14ac:dyDescent="0.3">
      <c r="A14" s="48" t="s">
        <v>49</v>
      </c>
      <c r="B14" s="49" t="s">
        <v>50</v>
      </c>
      <c r="C14" s="50"/>
      <c r="D14" s="50"/>
      <c r="E14" s="50">
        <f t="shared" si="0"/>
        <v>0</v>
      </c>
    </row>
    <row r="15" spans="1:5" ht="14.4" x14ac:dyDescent="0.3">
      <c r="A15" s="48" t="s">
        <v>51</v>
      </c>
      <c r="B15" s="49" t="s">
        <v>52</v>
      </c>
      <c r="C15" s="50"/>
      <c r="D15" s="50"/>
      <c r="E15" s="50">
        <f t="shared" si="0"/>
        <v>0</v>
      </c>
    </row>
    <row r="16" spans="1:5" ht="14.4" x14ac:dyDescent="0.3">
      <c r="A16" s="48" t="s">
        <v>53</v>
      </c>
      <c r="B16" s="49" t="s">
        <v>54</v>
      </c>
      <c r="C16" s="50">
        <v>2000</v>
      </c>
      <c r="D16" s="50">
        <v>922.19</v>
      </c>
      <c r="E16" s="50">
        <f t="shared" si="0"/>
        <v>-1077.81</v>
      </c>
    </row>
    <row r="17" spans="1:5" ht="14.4" x14ac:dyDescent="0.3">
      <c r="A17" s="48" t="s">
        <v>55</v>
      </c>
      <c r="B17" s="49" t="s">
        <v>56</v>
      </c>
      <c r="C17" s="50"/>
      <c r="D17" s="50">
        <v>87.69</v>
      </c>
      <c r="E17" s="50">
        <f t="shared" si="0"/>
        <v>87.69</v>
      </c>
    </row>
    <row r="18" spans="1:5" ht="14.4" x14ac:dyDescent="0.3">
      <c r="A18" s="48" t="s">
        <v>57</v>
      </c>
      <c r="B18" s="49" t="s">
        <v>58</v>
      </c>
      <c r="C18" s="50">
        <v>210000</v>
      </c>
      <c r="D18" s="50">
        <v>164854.32</v>
      </c>
      <c r="E18" s="50">
        <f t="shared" si="0"/>
        <v>-45145.679999999993</v>
      </c>
    </row>
    <row r="19" spans="1:5" ht="14.4" x14ac:dyDescent="0.3">
      <c r="A19" s="48" t="s">
        <v>164</v>
      </c>
      <c r="B19" s="49" t="s">
        <v>165</v>
      </c>
      <c r="C19" s="50"/>
      <c r="D19" s="50">
        <v>18.02</v>
      </c>
      <c r="E19" s="50">
        <f t="shared" si="0"/>
        <v>18.02</v>
      </c>
    </row>
    <row r="20" spans="1:5" ht="14.4" x14ac:dyDescent="0.3">
      <c r="A20" s="48" t="s">
        <v>154</v>
      </c>
      <c r="B20" s="49" t="s">
        <v>155</v>
      </c>
      <c r="C20" s="50"/>
      <c r="D20" s="50"/>
      <c r="E20" s="50">
        <f t="shared" si="0"/>
        <v>0</v>
      </c>
    </row>
    <row r="21" spans="1:5" ht="14.4" x14ac:dyDescent="0.3">
      <c r="A21" s="48" t="s">
        <v>59</v>
      </c>
      <c r="B21" s="49" t="s">
        <v>60</v>
      </c>
      <c r="C21" s="50"/>
      <c r="D21" s="50">
        <v>0.71</v>
      </c>
      <c r="E21" s="50">
        <f t="shared" si="0"/>
        <v>0.71</v>
      </c>
    </row>
    <row r="22" spans="1:5" ht="14.4" x14ac:dyDescent="0.3">
      <c r="A22" s="48" t="s">
        <v>172</v>
      </c>
      <c r="B22" s="49" t="s">
        <v>173</v>
      </c>
      <c r="C22" s="50"/>
      <c r="D22" s="50">
        <v>471.65</v>
      </c>
      <c r="E22" s="50">
        <f t="shared" si="0"/>
        <v>471.65</v>
      </c>
    </row>
    <row r="23" spans="1:5" ht="9" customHeight="1" x14ac:dyDescent="0.3">
      <c r="A23" s="48"/>
      <c r="B23" s="49"/>
      <c r="C23" s="50"/>
      <c r="D23" s="50"/>
      <c r="E23" s="50"/>
    </row>
    <row r="24" spans="1:5" s="3" customFormat="1" ht="14.4" x14ac:dyDescent="0.3">
      <c r="A24" s="48"/>
      <c r="B24" s="49"/>
      <c r="C24" s="51">
        <f>SUM(C10:C23)</f>
        <v>212000</v>
      </c>
      <c r="D24" s="51">
        <f>SUM(D10:D23)</f>
        <v>166865.57999999999</v>
      </c>
      <c r="E24" s="51">
        <f>SUM(E10:E23)</f>
        <v>-45134.42</v>
      </c>
    </row>
    <row r="25" spans="1:5" ht="23.4" x14ac:dyDescent="0.45">
      <c r="A25" s="34" t="s">
        <v>61</v>
      </c>
    </row>
    <row r="26" spans="1:5" ht="14.4" x14ac:dyDescent="0.3">
      <c r="A26" s="48" t="s">
        <v>62</v>
      </c>
      <c r="B26" s="49" t="s">
        <v>63</v>
      </c>
      <c r="C26" s="50"/>
      <c r="D26" s="50"/>
      <c r="E26" s="50">
        <f>+C26-D26</f>
        <v>0</v>
      </c>
    </row>
    <row r="27" spans="1:5" ht="14.4" x14ac:dyDescent="0.3">
      <c r="A27" s="48" t="s">
        <v>64</v>
      </c>
      <c r="B27" s="49" t="s">
        <v>65</v>
      </c>
      <c r="C27" s="50"/>
      <c r="D27" s="50"/>
      <c r="E27" s="50">
        <f t="shared" ref="E27:E52" si="1">+C27-D27</f>
        <v>0</v>
      </c>
    </row>
    <row r="28" spans="1:5" ht="14.4" x14ac:dyDescent="0.3">
      <c r="A28" s="48" t="s">
        <v>66</v>
      </c>
      <c r="B28" s="49" t="s">
        <v>67</v>
      </c>
      <c r="C28" s="50">
        <v>165000</v>
      </c>
      <c r="D28" s="50">
        <v>64181</v>
      </c>
      <c r="E28" s="50">
        <f t="shared" si="1"/>
        <v>100819</v>
      </c>
    </row>
    <row r="29" spans="1:5" ht="14.4" x14ac:dyDescent="0.3">
      <c r="A29" s="48" t="s">
        <v>68</v>
      </c>
      <c r="B29" s="49" t="s">
        <v>69</v>
      </c>
      <c r="C29" s="50"/>
      <c r="D29" s="50">
        <v>3.84</v>
      </c>
      <c r="E29" s="50">
        <f t="shared" si="1"/>
        <v>-3.84</v>
      </c>
    </row>
    <row r="30" spans="1:5" ht="14.4" x14ac:dyDescent="0.3">
      <c r="A30" s="48" t="s">
        <v>70</v>
      </c>
      <c r="B30" s="49" t="s">
        <v>71</v>
      </c>
      <c r="C30" s="50">
        <v>100000</v>
      </c>
      <c r="D30" s="50">
        <v>55089.89</v>
      </c>
      <c r="E30" s="50">
        <f t="shared" si="1"/>
        <v>44910.11</v>
      </c>
    </row>
    <row r="31" spans="1:5" ht="14.4" x14ac:dyDescent="0.3">
      <c r="A31" s="48" t="s">
        <v>72</v>
      </c>
      <c r="B31" s="49" t="s">
        <v>73</v>
      </c>
      <c r="C31" s="50"/>
      <c r="D31" s="50"/>
      <c r="E31" s="50">
        <f t="shared" si="1"/>
        <v>0</v>
      </c>
    </row>
    <row r="32" spans="1:5" ht="14.4" x14ac:dyDescent="0.3">
      <c r="A32" s="48" t="s">
        <v>74</v>
      </c>
      <c r="B32" s="49" t="s">
        <v>69</v>
      </c>
      <c r="C32" s="50">
        <v>41000</v>
      </c>
      <c r="D32" s="50">
        <v>20665.03</v>
      </c>
      <c r="E32" s="50">
        <f t="shared" si="1"/>
        <v>20334.97</v>
      </c>
    </row>
    <row r="33" spans="1:5" ht="14.4" x14ac:dyDescent="0.3">
      <c r="A33" s="48" t="s">
        <v>75</v>
      </c>
      <c r="B33" s="49" t="s">
        <v>76</v>
      </c>
      <c r="C33" s="50">
        <v>39000</v>
      </c>
      <c r="D33" s="50">
        <v>35976</v>
      </c>
      <c r="E33" s="50">
        <f t="shared" si="1"/>
        <v>3024</v>
      </c>
    </row>
    <row r="34" spans="1:5" ht="14.4" x14ac:dyDescent="0.3">
      <c r="A34" s="48" t="s">
        <v>77</v>
      </c>
      <c r="B34" s="49" t="s">
        <v>78</v>
      </c>
      <c r="C34" s="50">
        <v>58500</v>
      </c>
      <c r="D34" s="50">
        <v>24647.62</v>
      </c>
      <c r="E34" s="50">
        <f t="shared" si="1"/>
        <v>33852.380000000005</v>
      </c>
    </row>
    <row r="35" spans="1:5" ht="14.4" x14ac:dyDescent="0.3">
      <c r="A35" s="48" t="s">
        <v>156</v>
      </c>
      <c r="B35" s="49" t="s">
        <v>157</v>
      </c>
      <c r="C35" s="50"/>
      <c r="D35" s="50"/>
      <c r="E35" s="50">
        <f t="shared" si="1"/>
        <v>0</v>
      </c>
    </row>
    <row r="36" spans="1:5" ht="14.4" x14ac:dyDescent="0.3">
      <c r="A36" s="48" t="s">
        <v>79</v>
      </c>
      <c r="B36" s="49" t="s">
        <v>80</v>
      </c>
      <c r="C36" s="50">
        <v>29000</v>
      </c>
      <c r="D36" s="50">
        <f>4262.07+2230.5+521.64+14164+1010+221+134.07+985+103.26+921.02+50+348.4</f>
        <v>24950.959999999999</v>
      </c>
      <c r="E36" s="50">
        <f t="shared" si="1"/>
        <v>4049.0400000000009</v>
      </c>
    </row>
    <row r="37" spans="1:5" ht="14.4" x14ac:dyDescent="0.3">
      <c r="A37" s="48" t="s">
        <v>81</v>
      </c>
      <c r="B37" s="49" t="s">
        <v>82</v>
      </c>
      <c r="C37" s="50"/>
      <c r="D37" s="50"/>
      <c r="E37" s="50">
        <f t="shared" si="1"/>
        <v>0</v>
      </c>
    </row>
    <row r="38" spans="1:5" ht="14.4" x14ac:dyDescent="0.3">
      <c r="A38" s="48" t="s">
        <v>83</v>
      </c>
      <c r="B38" s="49" t="s">
        <v>84</v>
      </c>
      <c r="C38" s="50">
        <v>20000</v>
      </c>
      <c r="D38" s="50">
        <v>5237.58</v>
      </c>
      <c r="E38" s="50">
        <f t="shared" si="1"/>
        <v>14762.42</v>
      </c>
    </row>
    <row r="39" spans="1:5" ht="14.4" x14ac:dyDescent="0.3">
      <c r="A39" s="48" t="s">
        <v>85</v>
      </c>
      <c r="B39" s="49" t="s">
        <v>86</v>
      </c>
      <c r="C39" s="50">
        <v>4000</v>
      </c>
      <c r="D39" s="50">
        <v>8025.99</v>
      </c>
      <c r="E39" s="50">
        <f t="shared" si="1"/>
        <v>-4025.99</v>
      </c>
    </row>
    <row r="40" spans="1:5" ht="14.4" x14ac:dyDescent="0.3">
      <c r="A40" s="48" t="s">
        <v>87</v>
      </c>
      <c r="B40" s="49" t="s">
        <v>88</v>
      </c>
      <c r="C40" s="50"/>
      <c r="D40" s="50"/>
      <c r="E40" s="50">
        <f t="shared" si="1"/>
        <v>0</v>
      </c>
    </row>
    <row r="41" spans="1:5" ht="14.4" x14ac:dyDescent="0.3">
      <c r="A41" s="48" t="s">
        <v>162</v>
      </c>
      <c r="B41" s="49" t="s">
        <v>163</v>
      </c>
      <c r="C41" s="50"/>
      <c r="D41" s="50"/>
      <c r="E41" s="50">
        <f t="shared" si="1"/>
        <v>0</v>
      </c>
    </row>
    <row r="42" spans="1:5" ht="14.4" x14ac:dyDescent="0.3">
      <c r="A42" s="48" t="s">
        <v>89</v>
      </c>
      <c r="B42" s="49" t="s">
        <v>90</v>
      </c>
      <c r="C42" s="50"/>
      <c r="D42" s="50">
        <v>18.22</v>
      </c>
      <c r="E42" s="50">
        <f t="shared" si="1"/>
        <v>-18.22</v>
      </c>
    </row>
    <row r="43" spans="1:5" ht="14.4" x14ac:dyDescent="0.3">
      <c r="A43" s="48" t="s">
        <v>91</v>
      </c>
      <c r="B43" s="49" t="s">
        <v>92</v>
      </c>
      <c r="C43" s="50">
        <v>300</v>
      </c>
      <c r="D43" s="50">
        <v>183.02</v>
      </c>
      <c r="E43" s="50">
        <f t="shared" si="1"/>
        <v>116.97999999999999</v>
      </c>
    </row>
    <row r="44" spans="1:5" ht="14.4" x14ac:dyDescent="0.3">
      <c r="A44" s="48" t="s">
        <v>93</v>
      </c>
      <c r="B44" s="49" t="s">
        <v>94</v>
      </c>
      <c r="C44" s="50">
        <v>100</v>
      </c>
      <c r="D44" s="50">
        <v>0.98</v>
      </c>
      <c r="E44" s="50">
        <f t="shared" si="1"/>
        <v>99.02</v>
      </c>
    </row>
    <row r="45" spans="1:5" ht="14.4" x14ac:dyDescent="0.3">
      <c r="A45" s="48" t="s">
        <v>95</v>
      </c>
      <c r="B45" s="49" t="s">
        <v>96</v>
      </c>
      <c r="C45" s="50"/>
      <c r="D45" s="50"/>
      <c r="E45" s="50">
        <f t="shared" si="1"/>
        <v>0</v>
      </c>
    </row>
    <row r="46" spans="1:5" ht="14.4" x14ac:dyDescent="0.3">
      <c r="A46" s="48" t="s">
        <v>97</v>
      </c>
      <c r="B46" s="49" t="s">
        <v>151</v>
      </c>
      <c r="C46" s="50">
        <v>35000</v>
      </c>
      <c r="D46" s="50">
        <v>2425.14</v>
      </c>
      <c r="E46" s="50">
        <f t="shared" si="1"/>
        <v>32574.86</v>
      </c>
    </row>
    <row r="47" spans="1:5" ht="14.4" x14ac:dyDescent="0.3">
      <c r="A47" s="48" t="s">
        <v>98</v>
      </c>
      <c r="B47" s="49" t="s">
        <v>99</v>
      </c>
      <c r="C47" s="50">
        <v>3500</v>
      </c>
      <c r="D47" s="50">
        <v>834.97</v>
      </c>
      <c r="E47" s="50">
        <f t="shared" si="1"/>
        <v>2665.0299999999997</v>
      </c>
    </row>
    <row r="48" spans="1:5" ht="14.4" x14ac:dyDescent="0.3">
      <c r="A48" s="48" t="s">
        <v>100</v>
      </c>
      <c r="B48" s="49" t="s">
        <v>101</v>
      </c>
      <c r="C48" s="50">
        <v>13000</v>
      </c>
      <c r="D48" s="50">
        <v>268.52</v>
      </c>
      <c r="E48" s="50">
        <f t="shared" si="1"/>
        <v>12731.48</v>
      </c>
    </row>
    <row r="49" spans="1:5" ht="14.4" x14ac:dyDescent="0.3">
      <c r="A49" s="48" t="s">
        <v>102</v>
      </c>
      <c r="B49" s="49" t="s">
        <v>103</v>
      </c>
      <c r="C49" s="50">
        <v>50000</v>
      </c>
      <c r="D49" s="50">
        <v>36710.44</v>
      </c>
      <c r="E49" s="50">
        <f t="shared" si="1"/>
        <v>13289.559999999998</v>
      </c>
    </row>
    <row r="50" spans="1:5" ht="14.4" x14ac:dyDescent="0.3">
      <c r="A50" s="48" t="s">
        <v>104</v>
      </c>
      <c r="B50" s="49" t="s">
        <v>105</v>
      </c>
      <c r="C50" s="50"/>
      <c r="D50" s="50">
        <v>0.63</v>
      </c>
      <c r="E50" s="50">
        <f t="shared" si="1"/>
        <v>-0.63</v>
      </c>
    </row>
    <row r="51" spans="1:5" ht="14.4" x14ac:dyDescent="0.3">
      <c r="A51" s="48" t="s">
        <v>106</v>
      </c>
      <c r="B51" s="49" t="s">
        <v>107</v>
      </c>
      <c r="C51" s="50">
        <v>75000</v>
      </c>
      <c r="D51" s="50">
        <v>63974.33</v>
      </c>
      <c r="E51" s="50">
        <f t="shared" si="1"/>
        <v>11025.669999999998</v>
      </c>
    </row>
    <row r="52" spans="1:5" ht="14.4" x14ac:dyDescent="0.3">
      <c r="A52" s="48" t="s">
        <v>168</v>
      </c>
      <c r="B52" s="49" t="s">
        <v>169</v>
      </c>
      <c r="C52" s="50">
        <v>18000</v>
      </c>
      <c r="D52" s="50"/>
      <c r="E52" s="50">
        <f t="shared" si="1"/>
        <v>18000</v>
      </c>
    </row>
    <row r="53" spans="1:5" ht="14.4" x14ac:dyDescent="0.3">
      <c r="A53" s="48"/>
      <c r="B53" s="49"/>
      <c r="C53" s="50"/>
      <c r="D53" s="50"/>
      <c r="E53" s="50"/>
    </row>
    <row r="54" spans="1:5" x14ac:dyDescent="0.25">
      <c r="C54" s="35">
        <f>SUM(C26:C53)</f>
        <v>651400</v>
      </c>
      <c r="D54" s="35">
        <f>SUM(D26:D52)</f>
        <v>343194.16</v>
      </c>
      <c r="E54" s="35">
        <f>SUM(E26:E52)</f>
        <v>308205.84000000003</v>
      </c>
    </row>
    <row r="55" spans="1:5" ht="16.2" thickBot="1" x14ac:dyDescent="0.35">
      <c r="B55" s="49" t="s">
        <v>108</v>
      </c>
      <c r="C55" s="36">
        <f>+C24-C54</f>
        <v>-439400</v>
      </c>
      <c r="D55" s="37"/>
      <c r="E55" s="38"/>
    </row>
    <row r="56" spans="1:5" ht="16.8" thickTop="1" thickBot="1" x14ac:dyDescent="0.35">
      <c r="A56" s="67" t="s">
        <v>159</v>
      </c>
      <c r="B56" s="67"/>
      <c r="C56" s="67"/>
      <c r="D56" s="36">
        <f>+D24-D54</f>
        <v>-176328.58</v>
      </c>
      <c r="E56" s="39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5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2" t="s">
        <v>0</v>
      </c>
      <c r="B1" s="72"/>
      <c r="C1" s="72"/>
      <c r="D1" s="72"/>
      <c r="E1" s="72"/>
    </row>
    <row r="2" spans="1:5" ht="31.2" x14ac:dyDescent="0.6">
      <c r="A2" s="73" t="s">
        <v>1</v>
      </c>
      <c r="B2" s="73"/>
      <c r="C2" s="73"/>
      <c r="D2" s="73"/>
      <c r="E2" s="73"/>
    </row>
    <row r="3" spans="1:5" x14ac:dyDescent="0.25">
      <c r="A3" s="69" t="s">
        <v>109</v>
      </c>
      <c r="B3" s="69"/>
      <c r="C3" s="69"/>
      <c r="D3" s="69"/>
      <c r="E3" s="69"/>
    </row>
    <row r="4" spans="1:5" x14ac:dyDescent="0.25">
      <c r="A4" s="69" t="s">
        <v>36</v>
      </c>
      <c r="B4" s="69"/>
      <c r="C4" s="69"/>
      <c r="D4" s="69"/>
      <c r="E4" s="69"/>
    </row>
    <row r="5" spans="1:5" x14ac:dyDescent="0.25">
      <c r="A5" s="70" t="str">
        <f>+[1]Apr16BS!A4</f>
        <v>April 2016</v>
      </c>
      <c r="B5" s="70"/>
      <c r="C5" s="70"/>
      <c r="D5" s="70"/>
      <c r="E5" s="70"/>
    </row>
    <row r="7" spans="1:5" ht="37.5" customHeight="1" x14ac:dyDescent="0.25">
      <c r="A7" s="30" t="s">
        <v>37</v>
      </c>
      <c r="B7" s="31" t="s">
        <v>38</v>
      </c>
      <c r="C7" s="32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49" customFormat="1" ht="14.4" x14ac:dyDescent="0.3">
      <c r="A10" s="48" t="s">
        <v>111</v>
      </c>
      <c r="B10" s="49" t="s">
        <v>54</v>
      </c>
      <c r="C10" s="50">
        <v>2000</v>
      </c>
      <c r="D10" s="50">
        <v>1994.75</v>
      </c>
      <c r="E10" s="50">
        <f>+D10-C10</f>
        <v>-5.25</v>
      </c>
    </row>
    <row r="11" spans="1:5" s="49" customFormat="1" ht="14.4" x14ac:dyDescent="0.3">
      <c r="A11" s="48" t="s">
        <v>112</v>
      </c>
      <c r="B11" s="49" t="s">
        <v>113</v>
      </c>
      <c r="C11" s="50"/>
      <c r="D11" s="50">
        <v>814.19</v>
      </c>
      <c r="E11" s="50">
        <f>+D11-C11</f>
        <v>814.19</v>
      </c>
    </row>
    <row r="12" spans="1:5" s="49" customFormat="1" ht="14.4" x14ac:dyDescent="0.3">
      <c r="A12" s="48" t="s">
        <v>114</v>
      </c>
      <c r="B12" s="49" t="s">
        <v>115</v>
      </c>
      <c r="C12" s="50">
        <v>50000</v>
      </c>
      <c r="D12" s="50">
        <v>33828.92</v>
      </c>
      <c r="E12" s="50">
        <f>+D12-C12</f>
        <v>-16171.080000000002</v>
      </c>
    </row>
    <row r="13" spans="1:5" s="49" customFormat="1" ht="14.4" x14ac:dyDescent="0.3">
      <c r="A13" s="48" t="s">
        <v>166</v>
      </c>
      <c r="B13" s="49" t="s">
        <v>165</v>
      </c>
      <c r="C13" s="50"/>
      <c r="D13" s="50">
        <v>34.630000000000003</v>
      </c>
      <c r="E13" s="50">
        <f>+D13-C13</f>
        <v>34.630000000000003</v>
      </c>
    </row>
    <row r="14" spans="1:5" s="49" customFormat="1" ht="14.4" x14ac:dyDescent="0.3">
      <c r="A14" s="48" t="s">
        <v>116</v>
      </c>
      <c r="B14" s="49" t="s">
        <v>60</v>
      </c>
      <c r="C14" s="50"/>
      <c r="D14" s="50"/>
      <c r="E14" s="50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36672.49</v>
      </c>
      <c r="E16" s="35">
        <f>SUM(E10:E15)</f>
        <v>-15327.510000000002</v>
      </c>
    </row>
    <row r="17" spans="1:5" ht="23.4" x14ac:dyDescent="0.45">
      <c r="A17" s="34" t="s">
        <v>61</v>
      </c>
    </row>
    <row r="18" spans="1:5" ht="14.4" x14ac:dyDescent="0.3">
      <c r="A18" s="48" t="s">
        <v>117</v>
      </c>
      <c r="B18" s="49" t="s">
        <v>82</v>
      </c>
      <c r="C18" s="50">
        <v>5000</v>
      </c>
      <c r="D18" s="50">
        <v>1321.62</v>
      </c>
      <c r="E18" s="50">
        <f>+C18-D18</f>
        <v>3678.38</v>
      </c>
    </row>
    <row r="19" spans="1:5" ht="14.4" x14ac:dyDescent="0.3">
      <c r="A19" s="48" t="s">
        <v>118</v>
      </c>
      <c r="B19" s="49" t="s">
        <v>84</v>
      </c>
      <c r="C19" s="50">
        <v>5000</v>
      </c>
      <c r="D19" s="50">
        <v>2611.36</v>
      </c>
      <c r="E19" s="50">
        <f t="shared" ref="E19:E26" si="0">+C19-D19</f>
        <v>2388.64</v>
      </c>
    </row>
    <row r="20" spans="1:5" ht="14.4" x14ac:dyDescent="0.3">
      <c r="A20" s="48" t="s">
        <v>119</v>
      </c>
      <c r="B20" s="49" t="s">
        <v>120</v>
      </c>
      <c r="C20" s="50">
        <v>5000</v>
      </c>
      <c r="D20" s="50">
        <v>430.72</v>
      </c>
      <c r="E20" s="50">
        <f t="shared" si="0"/>
        <v>4569.28</v>
      </c>
    </row>
    <row r="21" spans="1:5" ht="14.4" x14ac:dyDescent="0.3">
      <c r="A21" s="48" t="s">
        <v>121</v>
      </c>
      <c r="B21" s="49" t="s">
        <v>122</v>
      </c>
      <c r="C21" s="50"/>
      <c r="D21" s="50"/>
      <c r="E21" s="50">
        <f t="shared" si="0"/>
        <v>0</v>
      </c>
    </row>
    <row r="22" spans="1:5" ht="14.4" x14ac:dyDescent="0.3">
      <c r="A22" s="48" t="s">
        <v>123</v>
      </c>
      <c r="B22" s="49" t="s">
        <v>90</v>
      </c>
      <c r="C22" s="50"/>
      <c r="D22" s="50">
        <v>60.43</v>
      </c>
      <c r="E22" s="50">
        <f t="shared" si="0"/>
        <v>-60.43</v>
      </c>
    </row>
    <row r="23" spans="1:5" ht="14.4" x14ac:dyDescent="0.3">
      <c r="A23" s="48" t="s">
        <v>124</v>
      </c>
      <c r="B23" s="49" t="s">
        <v>125</v>
      </c>
      <c r="C23" s="50">
        <v>33000</v>
      </c>
      <c r="D23" s="50">
        <v>8683.5</v>
      </c>
      <c r="E23" s="50">
        <f t="shared" si="0"/>
        <v>24316.5</v>
      </c>
    </row>
    <row r="24" spans="1:5" ht="14.4" x14ac:dyDescent="0.3">
      <c r="A24" s="48" t="s">
        <v>126</v>
      </c>
      <c r="B24" s="49" t="s">
        <v>127</v>
      </c>
      <c r="C24" s="50"/>
      <c r="D24" s="50"/>
      <c r="E24" s="50">
        <f t="shared" si="0"/>
        <v>0</v>
      </c>
    </row>
    <row r="25" spans="1:5" ht="14.4" x14ac:dyDescent="0.3">
      <c r="A25" s="48" t="s">
        <v>128</v>
      </c>
      <c r="B25" s="49" t="s">
        <v>129</v>
      </c>
      <c r="C25" s="50">
        <v>2500</v>
      </c>
      <c r="D25" s="50">
        <v>776.59</v>
      </c>
      <c r="E25" s="50">
        <f t="shared" si="0"/>
        <v>1723.4099999999999</v>
      </c>
    </row>
    <row r="26" spans="1:5" ht="14.4" x14ac:dyDescent="0.3">
      <c r="A26" s="48" t="s">
        <v>130</v>
      </c>
      <c r="B26" s="49" t="s">
        <v>160</v>
      </c>
      <c r="C26" s="50">
        <v>1500</v>
      </c>
      <c r="D26" s="50"/>
      <c r="E26" s="50">
        <f t="shared" si="0"/>
        <v>1500</v>
      </c>
    </row>
    <row r="28" spans="1:5" x14ac:dyDescent="0.25">
      <c r="C28" s="35">
        <f>SUM(C18:C27)</f>
        <v>52000</v>
      </c>
      <c r="D28" s="35">
        <f>SUM(D18:D27)</f>
        <v>13884.220000000001</v>
      </c>
      <c r="E28" s="35">
        <f>SUM(E18:E27)</f>
        <v>38115.78</v>
      </c>
    </row>
    <row r="29" spans="1:5" ht="16.2" thickBot="1" x14ac:dyDescent="0.35">
      <c r="B29" s="49" t="s">
        <v>108</v>
      </c>
      <c r="C29" s="36">
        <f>+C16-C28</f>
        <v>0</v>
      </c>
      <c r="E29" s="38"/>
    </row>
    <row r="30" spans="1:5" ht="14.4" thickTop="1" thickBot="1" x14ac:dyDescent="0.3">
      <c r="A30" s="71" t="s">
        <v>161</v>
      </c>
      <c r="B30" s="71"/>
      <c r="C30" s="71"/>
      <c r="D30" s="40">
        <f>+D16-D28</f>
        <v>22788.269999999997</v>
      </c>
      <c r="E30" s="39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zoomScale="120" zoomScaleNormal="120" workbookViewId="0">
      <selection activeCell="A2" sqref="A2:E2"/>
    </sheetView>
  </sheetViews>
  <sheetFormatPr defaultColWidth="9.109375" defaultRowHeight="13.2" x14ac:dyDescent="0.25"/>
  <cols>
    <col min="1" max="1" width="29" style="45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8" t="s">
        <v>0</v>
      </c>
      <c r="B1" s="68"/>
      <c r="C1" s="68"/>
      <c r="D1" s="68"/>
      <c r="E1" s="68"/>
    </row>
    <row r="2" spans="1:5" x14ac:dyDescent="0.25">
      <c r="A2" s="69" t="s">
        <v>1</v>
      </c>
      <c r="B2" s="69"/>
      <c r="C2" s="69"/>
      <c r="D2" s="69"/>
      <c r="E2" s="69"/>
    </row>
    <row r="3" spans="1:5" x14ac:dyDescent="0.25">
      <c r="A3" s="69" t="s">
        <v>131</v>
      </c>
      <c r="B3" s="69"/>
      <c r="C3" s="69"/>
      <c r="D3" s="69"/>
      <c r="E3" s="69"/>
    </row>
    <row r="4" spans="1:5" x14ac:dyDescent="0.25">
      <c r="A4" s="69" t="s">
        <v>36</v>
      </c>
      <c r="B4" s="69"/>
      <c r="C4" s="69"/>
      <c r="D4" s="69"/>
      <c r="E4" s="69"/>
    </row>
    <row r="5" spans="1:5" x14ac:dyDescent="0.25">
      <c r="A5" s="70" t="str">
        <f>+[1]Apr16BS!A4</f>
        <v>April 2016</v>
      </c>
      <c r="B5" s="69"/>
      <c r="C5" s="69"/>
      <c r="D5" s="69"/>
      <c r="E5" s="69"/>
    </row>
    <row r="6" spans="1:5" x14ac:dyDescent="0.25">
      <c r="A6" s="41"/>
      <c r="B6" s="45"/>
      <c r="D6" s="45"/>
      <c r="E6" s="45"/>
    </row>
    <row r="7" spans="1:5" s="3" customFormat="1" ht="36" customHeight="1" x14ac:dyDescent="0.25">
      <c r="A7" s="30" t="s">
        <v>37</v>
      </c>
      <c r="B7" s="31" t="s">
        <v>38</v>
      </c>
      <c r="C7" s="32" t="s">
        <v>110</v>
      </c>
      <c r="D7" s="33" t="s">
        <v>40</v>
      </c>
      <c r="E7" s="32" t="s">
        <v>158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8" t="s">
        <v>174</v>
      </c>
      <c r="B10" s="7" t="s">
        <v>175</v>
      </c>
      <c r="D10" s="1"/>
      <c r="E10" s="50">
        <f t="shared" ref="E10:E16" si="0">+D10-C10</f>
        <v>0</v>
      </c>
    </row>
    <row r="11" spans="1:5" ht="14.4" x14ac:dyDescent="0.3">
      <c r="A11" s="48" t="s">
        <v>132</v>
      </c>
      <c r="B11" s="49" t="s">
        <v>54</v>
      </c>
      <c r="C11" s="1">
        <v>4000</v>
      </c>
      <c r="D11" s="50">
        <v>4341.32</v>
      </c>
      <c r="E11" s="50">
        <f t="shared" si="0"/>
        <v>341.31999999999971</v>
      </c>
    </row>
    <row r="12" spans="1:5" ht="14.4" x14ac:dyDescent="0.3">
      <c r="A12" s="48" t="s">
        <v>133</v>
      </c>
      <c r="B12" s="49" t="s">
        <v>113</v>
      </c>
      <c r="C12" s="1"/>
      <c r="D12" s="50">
        <v>1741.66</v>
      </c>
      <c r="E12" s="50">
        <f t="shared" si="0"/>
        <v>1741.66</v>
      </c>
    </row>
    <row r="13" spans="1:5" ht="14.4" x14ac:dyDescent="0.3">
      <c r="A13" s="48" t="s">
        <v>134</v>
      </c>
      <c r="B13" s="49" t="s">
        <v>135</v>
      </c>
      <c r="C13" s="1">
        <v>200000</v>
      </c>
      <c r="D13" s="50">
        <v>106730.53</v>
      </c>
      <c r="E13" s="50">
        <f t="shared" si="0"/>
        <v>-93269.47</v>
      </c>
    </row>
    <row r="14" spans="1:5" ht="14.4" x14ac:dyDescent="0.3">
      <c r="A14" s="48" t="s">
        <v>167</v>
      </c>
      <c r="B14" s="49" t="s">
        <v>165</v>
      </c>
      <c r="C14" s="1"/>
      <c r="D14" s="50">
        <v>77.56</v>
      </c>
      <c r="E14" s="50">
        <f t="shared" si="0"/>
        <v>77.56</v>
      </c>
    </row>
    <row r="15" spans="1:5" ht="14.4" x14ac:dyDescent="0.3">
      <c r="A15" s="48" t="s">
        <v>136</v>
      </c>
      <c r="B15" s="49" t="s">
        <v>137</v>
      </c>
      <c r="C15" s="1"/>
      <c r="D15" s="50"/>
      <c r="E15" s="50">
        <f t="shared" si="0"/>
        <v>0</v>
      </c>
    </row>
    <row r="16" spans="1:5" ht="14.4" x14ac:dyDescent="0.3">
      <c r="A16" s="48" t="s">
        <v>174</v>
      </c>
      <c r="B16" s="49" t="s">
        <v>175</v>
      </c>
      <c r="C16" s="1"/>
      <c r="D16" s="50">
        <v>803.06</v>
      </c>
      <c r="E16" s="50">
        <f t="shared" si="0"/>
        <v>803.06</v>
      </c>
    </row>
    <row r="17" spans="1:5" x14ac:dyDescent="0.25">
      <c r="D17" s="1"/>
      <c r="E17" s="1"/>
    </row>
    <row r="18" spans="1:5" x14ac:dyDescent="0.25">
      <c r="C18" s="35">
        <f>SUM(C10:C17)</f>
        <v>204000</v>
      </c>
      <c r="D18" s="35">
        <f>SUM(D10:D17)</f>
        <v>113694.12999999999</v>
      </c>
      <c r="E18" s="35">
        <f>SUM(E10:E17)</f>
        <v>-90305.87000000001</v>
      </c>
    </row>
    <row r="19" spans="1:5" ht="23.4" x14ac:dyDescent="0.45">
      <c r="A19" s="34" t="s">
        <v>61</v>
      </c>
    </row>
    <row r="20" spans="1:5" ht="14.4" x14ac:dyDescent="0.3">
      <c r="A20" s="48" t="s">
        <v>138</v>
      </c>
      <c r="B20" s="49" t="s">
        <v>76</v>
      </c>
      <c r="C20" s="1">
        <v>66000</v>
      </c>
      <c r="D20" s="50">
        <v>58843.45</v>
      </c>
      <c r="E20" s="50">
        <f>+C20-D20</f>
        <v>7156.5500000000029</v>
      </c>
    </row>
    <row r="21" spans="1:5" ht="14.4" x14ac:dyDescent="0.3">
      <c r="A21" s="48" t="s">
        <v>139</v>
      </c>
      <c r="B21" s="49" t="s">
        <v>140</v>
      </c>
      <c r="C21" s="1"/>
      <c r="D21" s="50"/>
      <c r="E21" s="50">
        <f t="shared" ref="E21:E30" si="1">+C21-D21</f>
        <v>0</v>
      </c>
    </row>
    <row r="22" spans="1:5" ht="14.4" x14ac:dyDescent="0.3">
      <c r="A22" s="48" t="s">
        <v>149</v>
      </c>
      <c r="B22" s="49" t="s">
        <v>150</v>
      </c>
      <c r="C22" s="1"/>
      <c r="D22" s="50"/>
      <c r="E22" s="50">
        <f t="shared" si="1"/>
        <v>0</v>
      </c>
    </row>
    <row r="23" spans="1:5" ht="14.4" x14ac:dyDescent="0.3">
      <c r="A23" s="48" t="s">
        <v>170</v>
      </c>
      <c r="B23" s="49" t="s">
        <v>171</v>
      </c>
      <c r="C23" s="1">
        <v>2000</v>
      </c>
      <c r="D23" s="50"/>
      <c r="E23" s="50">
        <f t="shared" si="1"/>
        <v>2000</v>
      </c>
    </row>
    <row r="24" spans="1:5" ht="14.4" x14ac:dyDescent="0.3">
      <c r="A24" s="48" t="s">
        <v>141</v>
      </c>
      <c r="B24" s="49" t="s">
        <v>80</v>
      </c>
      <c r="C24" s="1">
        <v>45000</v>
      </c>
      <c r="D24" s="50">
        <f>-58843.45+95841.93</f>
        <v>36998.479999999996</v>
      </c>
      <c r="E24" s="50">
        <f t="shared" si="1"/>
        <v>8001.5200000000041</v>
      </c>
    </row>
    <row r="25" spans="1:5" ht="14.4" x14ac:dyDescent="0.3">
      <c r="A25" s="48" t="s">
        <v>152</v>
      </c>
      <c r="B25" s="49" t="s">
        <v>153</v>
      </c>
      <c r="C25" s="1"/>
      <c r="D25" s="50"/>
      <c r="E25" s="50">
        <f t="shared" si="1"/>
        <v>0</v>
      </c>
    </row>
    <row r="26" spans="1:5" ht="14.4" x14ac:dyDescent="0.3">
      <c r="A26" s="48" t="s">
        <v>142</v>
      </c>
      <c r="B26" s="49" t="s">
        <v>90</v>
      </c>
      <c r="C26" s="1"/>
      <c r="D26" s="50"/>
      <c r="E26" s="50">
        <f t="shared" si="1"/>
        <v>0</v>
      </c>
    </row>
    <row r="27" spans="1:5" ht="14.4" x14ac:dyDescent="0.3">
      <c r="A27" s="48" t="s">
        <v>143</v>
      </c>
      <c r="B27" s="49" t="s">
        <v>144</v>
      </c>
      <c r="C27" s="1"/>
      <c r="D27" s="50"/>
      <c r="E27" s="50">
        <f t="shared" si="1"/>
        <v>0</v>
      </c>
    </row>
    <row r="28" spans="1:5" ht="14.4" x14ac:dyDescent="0.3">
      <c r="A28" s="48" t="s">
        <v>145</v>
      </c>
      <c r="B28" s="49" t="s">
        <v>92</v>
      </c>
      <c r="C28" s="1"/>
      <c r="D28" s="50"/>
      <c r="E28" s="50">
        <f t="shared" si="1"/>
        <v>0</v>
      </c>
    </row>
    <row r="29" spans="1:5" ht="14.4" x14ac:dyDescent="0.3">
      <c r="A29" s="48" t="s">
        <v>146</v>
      </c>
      <c r="B29" s="49" t="s">
        <v>147</v>
      </c>
      <c r="C29" s="1">
        <v>5000</v>
      </c>
      <c r="D29" s="50"/>
      <c r="E29" s="50">
        <f t="shared" si="1"/>
        <v>5000</v>
      </c>
    </row>
    <row r="30" spans="1:5" ht="14.4" x14ac:dyDescent="0.3">
      <c r="A30" s="48" t="s">
        <v>148</v>
      </c>
      <c r="B30" s="49" t="s">
        <v>107</v>
      </c>
      <c r="C30" s="1"/>
      <c r="D30" s="50"/>
      <c r="E30" s="50">
        <f t="shared" si="1"/>
        <v>0</v>
      </c>
    </row>
    <row r="32" spans="1:5" x14ac:dyDescent="0.25">
      <c r="C32" s="35">
        <f>SUM(C20:C31)</f>
        <v>118000</v>
      </c>
      <c r="D32" s="35">
        <f>SUM(D20:D31)</f>
        <v>95841.93</v>
      </c>
      <c r="E32" s="35">
        <f>SUM(E20:E31)</f>
        <v>22158.070000000007</v>
      </c>
    </row>
    <row r="33" spans="1:5" ht="16.2" thickBot="1" x14ac:dyDescent="0.35">
      <c r="B33" s="49" t="s">
        <v>108</v>
      </c>
      <c r="C33" s="36">
        <f>+C18-C32</f>
        <v>86000</v>
      </c>
      <c r="E33" s="38"/>
    </row>
    <row r="34" spans="1:5" ht="14.4" thickTop="1" thickBot="1" x14ac:dyDescent="0.3">
      <c r="A34" s="71" t="s">
        <v>161</v>
      </c>
      <c r="B34" s="71"/>
      <c r="C34" s="71"/>
      <c r="D34" s="40">
        <f>+D18-D32</f>
        <v>17852.199999999997</v>
      </c>
      <c r="E34" s="39"/>
    </row>
    <row r="35" spans="1:5" ht="13.8" thickTop="1" x14ac:dyDescent="0.25">
      <c r="A35" s="7"/>
      <c r="D35" s="1"/>
    </row>
  </sheetData>
  <mergeCells count="6">
    <mergeCell ref="A34:C34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2016-06-30T15:32:20Z</dcterms:modified>
</cp:coreProperties>
</file>